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ealthsg-my.sharepoint.com/personal/yiling_ng_aic_sg/Documents/Documents/IT/IT Grant/SOP Drafts/"/>
    </mc:Choice>
  </mc:AlternateContent>
  <xr:revisionPtr revIDLastSave="293" documentId="8_{BDCC0E92-F427-4FEE-9FE8-D42C5382BE55}" xr6:coauthVersionLast="47" xr6:coauthVersionMax="47" xr10:uidLastSave="{F225A5B0-D31D-4770-B905-705783039F7A}"/>
  <workbookProtection workbookAlgorithmName="SHA-512" workbookHashValue="207PSLhO0CCopnpbnxGknW/4Zi84b5Smr74Kk4w6ybVs5M2+j9cQJ7U2OfMF7x6mQOnAPEvpfz0MQGdlZ4JJEA==" workbookSaltValue="BG9TW0qPSROPGGtgi3EXSQ==" workbookSpinCount="100000" lockStructure="1"/>
  <bookViews>
    <workbookView xWindow="-110" yWindow="-110" windowWidth="19420" windowHeight="10300" tabRatio="775" xr2:uid="{527D447F-1160-4B09-83F3-3FD51ACCBA02}"/>
  </bookViews>
  <sheets>
    <sheet name="1. Introduction" sheetId="7" r:id="rId1"/>
    <sheet name="2. Declaration" sheetId="6" r:id="rId2"/>
    <sheet name="3a. Centre(s) Details - Page 1" sheetId="9" r:id="rId3"/>
    <sheet name="3b. Centre(s) Details - Page 2" sheetId="14" r:id="rId4"/>
    <sheet name="3c. Centre(s) Details - Page 3" sheetId="15" r:id="rId5"/>
    <sheet name="Hidden"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9" l="1"/>
  <c r="M73" i="15"/>
  <c r="K73" i="15"/>
  <c r="I73" i="15"/>
  <c r="G73" i="15"/>
  <c r="E73" i="15"/>
  <c r="L69" i="15"/>
  <c r="L74" i="15" s="1"/>
  <c r="L69" i="15" a="1"/>
  <c r="J69" i="15" a="1"/>
  <c r="J69" i="15" s="1"/>
  <c r="H69" i="15" a="1"/>
  <c r="H69" i="15" s="1"/>
  <c r="F69" i="15" a="1"/>
  <c r="F69" i="15" s="1"/>
  <c r="D69" i="15" a="1"/>
  <c r="D69" i="15" s="1"/>
  <c r="L48" i="15"/>
  <c r="L73" i="15" s="1"/>
  <c r="L75" i="15" s="1"/>
  <c r="J48" i="15"/>
  <c r="J49" i="15" s="1"/>
  <c r="H48" i="15"/>
  <c r="H73" i="15" s="1"/>
  <c r="F48" i="15"/>
  <c r="F73" i="15" s="1"/>
  <c r="D48" i="15"/>
  <c r="D49" i="15" s="1"/>
  <c r="F5" i="15"/>
  <c r="G5" i="15" s="1"/>
  <c r="E5" i="15"/>
  <c r="M73" i="14"/>
  <c r="L73" i="14"/>
  <c r="K73" i="14"/>
  <c r="I73" i="14"/>
  <c r="G73" i="14"/>
  <c r="E73" i="14"/>
  <c r="L69" i="14" a="1"/>
  <c r="L69" i="14" s="1"/>
  <c r="J69" i="14" a="1"/>
  <c r="J69" i="14" s="1"/>
  <c r="H69" i="14" a="1"/>
  <c r="H69" i="14" s="1"/>
  <c r="F69" i="14" a="1"/>
  <c r="F69" i="14" s="1"/>
  <c r="D69" i="14" a="1"/>
  <c r="D69" i="14" s="1"/>
  <c r="L49" i="14"/>
  <c r="J49" i="14"/>
  <c r="L48" i="14"/>
  <c r="J48" i="14"/>
  <c r="J73" i="14" s="1"/>
  <c r="H48" i="14"/>
  <c r="H73" i="14" s="1"/>
  <c r="F48" i="14"/>
  <c r="F73" i="14" s="1"/>
  <c r="D48" i="14"/>
  <c r="D49" i="14" s="1"/>
  <c r="F5" i="14"/>
  <c r="G5" i="14" s="1"/>
  <c r="E5" i="14"/>
  <c r="C18" i="14" s="1"/>
  <c r="C17" i="14" s="1"/>
  <c r="B10" i="6"/>
  <c r="F49" i="15" l="1"/>
  <c r="C18" i="15"/>
  <c r="C17" i="15" s="1"/>
  <c r="J74" i="15"/>
  <c r="J70" i="15"/>
  <c r="D70" i="15"/>
  <c r="D74" i="15"/>
  <c r="F70" i="15"/>
  <c r="F74" i="15"/>
  <c r="F75" i="15" s="1"/>
  <c r="H74" i="15"/>
  <c r="H75" i="15" s="1"/>
  <c r="H70" i="15"/>
  <c r="L70" i="15"/>
  <c r="H49" i="15"/>
  <c r="J73" i="15"/>
  <c r="L49" i="15"/>
  <c r="D73" i="15"/>
  <c r="L70" i="14"/>
  <c r="L74" i="14"/>
  <c r="L75" i="14" s="1"/>
  <c r="F70" i="14"/>
  <c r="F74" i="14"/>
  <c r="F75" i="14" s="1"/>
  <c r="H75" i="14"/>
  <c r="J74" i="14"/>
  <c r="J75" i="14" s="1"/>
  <c r="J70" i="14"/>
  <c r="D70" i="14"/>
  <c r="D74" i="14"/>
  <c r="H70" i="14"/>
  <c r="H74" i="14"/>
  <c r="F49" i="14"/>
  <c r="H49" i="14"/>
  <c r="D73" i="14"/>
  <c r="D75" i="14" s="1"/>
  <c r="B33" i="7"/>
  <c r="D75" i="15" l="1"/>
  <c r="J75" i="15"/>
  <c r="D80" i="15" s="1"/>
  <c r="D81" i="15" s="1"/>
  <c r="D80" i="14"/>
  <c r="D81" i="14" s="1"/>
  <c r="F5" i="9"/>
  <c r="G5" i="9" s="1"/>
  <c r="D22" i="8"/>
  <c r="M73" i="9" l="1"/>
  <c r="K73" i="9"/>
  <c r="I73" i="9"/>
  <c r="G73" i="9"/>
  <c r="E73" i="9"/>
  <c r="D48" i="9" l="1"/>
  <c r="L69" i="9" a="1"/>
  <c r="L69" i="9" s="1"/>
  <c r="L70" i="9" s="1"/>
  <c r="J69" i="9" a="1"/>
  <c r="J69" i="9" s="1"/>
  <c r="J70" i="9" s="1"/>
  <c r="H69" i="9" a="1"/>
  <c r="H69" i="9" s="1"/>
  <c r="H70" i="9" s="1"/>
  <c r="F69" i="9" a="1"/>
  <c r="F69" i="9" s="1"/>
  <c r="F70" i="9" s="1"/>
  <c r="D69" i="9" a="1"/>
  <c r="D69" i="9" s="1"/>
  <c r="D70" i="9" s="1"/>
  <c r="L48" i="9"/>
  <c r="J48" i="9"/>
  <c r="H48" i="9"/>
  <c r="F48" i="9"/>
  <c r="D15" i="8"/>
  <c r="D17" i="8"/>
  <c r="D18" i="8"/>
  <c r="D19" i="8"/>
  <c r="D20" i="8"/>
  <c r="D21" i="8"/>
  <c r="D16" i="8"/>
  <c r="J49" i="9" l="1"/>
  <c r="L49" i="9"/>
  <c r="F49" i="9"/>
  <c r="H49" i="9"/>
  <c r="D49" i="9"/>
  <c r="D73" i="9"/>
  <c r="C18" i="9" l="1"/>
  <c r="C17" i="9" s="1"/>
  <c r="F73" i="9"/>
  <c r="D74" i="9"/>
  <c r="F74" i="9"/>
  <c r="H74" i="9"/>
  <c r="J74" i="9"/>
  <c r="L74" i="9"/>
  <c r="L73" i="9"/>
  <c r="H73" i="9"/>
  <c r="J73" i="9"/>
  <c r="H75" i="9" l="1"/>
  <c r="F75" i="9"/>
  <c r="D75" i="9"/>
  <c r="J75" i="9"/>
  <c r="L75" i="9"/>
  <c r="D80" i="9" l="1"/>
  <c r="D81"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<sst xmlns="http://schemas.openxmlformats.org/spreadsheetml/2006/main" count="454" uniqueCount="168">
  <si>
    <t>1)</t>
  </si>
  <si>
    <t>2)</t>
  </si>
  <si>
    <t>3)</t>
  </si>
  <si>
    <t>Category</t>
  </si>
  <si>
    <t>Funding Amount</t>
  </si>
  <si>
    <t>AAC</t>
  </si>
  <si>
    <t>AAC (Care)</t>
  </si>
  <si>
    <t>Hardware</t>
  </si>
  <si>
    <t>Up to $8,025</t>
  </si>
  <si>
    <t>Software</t>
  </si>
  <si>
    <t>Up to $33,000</t>
  </si>
  <si>
    <t>Total</t>
  </si>
  <si>
    <t>S/N</t>
  </si>
  <si>
    <t>Name of Centre</t>
  </si>
  <si>
    <t>IT Solution System</t>
  </si>
  <si>
    <t>End User Computing</t>
  </si>
  <si>
    <t>Qty</t>
  </si>
  <si>
    <t>Description</t>
  </si>
  <si>
    <t xml:space="preserve">IT Network </t>
  </si>
  <si>
    <t>One Time Activation of Megapop</t>
  </si>
  <si>
    <t>Requested Cost</t>
  </si>
  <si>
    <t>Up to $50,000</t>
  </si>
  <si>
    <t>N/A</t>
  </si>
  <si>
    <t>Funding Cap</t>
  </si>
  <si>
    <t>Unit Price w/o GST</t>
  </si>
  <si>
    <t>Unit Price Cap w/o GST</t>
  </si>
  <si>
    <t>Router</t>
  </si>
  <si>
    <t>Wireless Routers</t>
  </si>
  <si>
    <t>Wireless Network Adapter</t>
  </si>
  <si>
    <t>Network Switches</t>
  </si>
  <si>
    <t xml:space="preserve">Multi-Port Power Over Ethernet (POE) Switch </t>
  </si>
  <si>
    <t>Cyber-Security Software (e.g. anti-virus)</t>
  </si>
  <si>
    <t>External Storage Devices (e.g. hard disk drives)</t>
  </si>
  <si>
    <t>Application Process</t>
  </si>
  <si>
    <t>The disbursement schedule is below.</t>
  </si>
  <si>
    <t>AIC will issue a Letter of Award to the Applicant, after funding is approved.</t>
  </si>
  <si>
    <r>
      <rPr>
        <sz val="11"/>
        <color theme="1"/>
        <rFont val="Calibri"/>
        <family val="2"/>
        <scheme val="minor"/>
      </rPr>
      <t>Please fill in only the green cells.</t>
    </r>
  </si>
  <si>
    <t>ACTIVE AGEING CENTRE IT GRANT (AAC IT GRANT)</t>
  </si>
  <si>
    <r>
      <t xml:space="preserve">Up to </t>
    </r>
    <r>
      <rPr>
        <b/>
        <sz val="11"/>
        <rFont val="Calibri"/>
        <family val="2"/>
        <scheme val="minor"/>
      </rPr>
      <t>$83,000</t>
    </r>
  </si>
  <si>
    <r>
      <t xml:space="preserve">Up to </t>
    </r>
    <r>
      <rPr>
        <b/>
        <sz val="11"/>
        <rFont val="Calibri"/>
        <family val="2"/>
        <scheme val="minor"/>
      </rPr>
      <t>$41,025</t>
    </r>
  </si>
  <si>
    <t xml:space="preserve"> Disbursement and Claims</t>
  </si>
  <si>
    <t xml:space="preserve">Please retain supporting documents, in the event of an audit by AIC and/or MOH. Examples of documents to be retained are invoices and receipts. </t>
  </si>
  <si>
    <t>Filling in the Application Form</t>
  </si>
  <si>
    <t>GENERAL INFORMATION AND DECLARATION</t>
  </si>
  <si>
    <t xml:space="preserve">Name of Organisation / Consortium Member(s) </t>
  </si>
  <si>
    <t>A)</t>
  </si>
  <si>
    <t>Acknowledgement and Declaration</t>
  </si>
  <si>
    <t>B)</t>
  </si>
  <si>
    <t>Name of Organisation / Consortium Lead</t>
  </si>
  <si>
    <t>If the application is by a consortium, the other consortium member(s) shall fill in the boxes below</t>
  </si>
  <si>
    <t>TOTAL COST OF END USER COMPUTING (EXCLUDING GST)</t>
  </si>
  <si>
    <t>Centre 2</t>
  </si>
  <si>
    <t>Centre 3</t>
  </si>
  <si>
    <t>Centre 1</t>
  </si>
  <si>
    <t>Information Needed</t>
  </si>
  <si>
    <t>Unit Price Cap 
w/o GST</t>
  </si>
  <si>
    <t xml:space="preserve">Set-up Cost for IT network </t>
  </si>
  <si>
    <t>Set-up Cost for Relevant IT Equipment</t>
  </si>
  <si>
    <t>C)</t>
  </si>
  <si>
    <t>D)</t>
  </si>
  <si>
    <t>Summary</t>
  </si>
  <si>
    <t>TOTAL COST OF IT SOLUTION SYSTEM (EXCLUDING GST)</t>
  </si>
  <si>
    <t>Quantity</t>
  </si>
  <si>
    <t>Funding Amount Per AAC (inclusive of GST)</t>
  </si>
  <si>
    <t>Laptop (with MS Windows and office software)</t>
  </si>
  <si>
    <t>Desktop Computer (with MS Windows and office software)</t>
  </si>
  <si>
    <t>TOTAL COST OF IT SOLUTION SYSTEM (INCLUDING GST)</t>
  </si>
  <si>
    <t>TOTAL COST OF END USER COMPUTING (INCLUDING GST)</t>
  </si>
  <si>
    <t>TOTAL COST OF IT NETWORK (INCLUDING GST)</t>
  </si>
  <si>
    <t>Please do not remove or change the contents of other cells.</t>
  </si>
  <si>
    <t>Please select the whitelisted IT Solution system that your Organisation is applying for. The funding for IT Solution system will be based on the published price schedule of the whitelisted system (available at  https://www.aic.sg/partners/active-ageing-centre-it-grant/).</t>
  </si>
  <si>
    <t>Multi-function Copier</t>
  </si>
  <si>
    <t>Printer</t>
  </si>
  <si>
    <t>Scanner (e.g. barcode scanner)</t>
  </si>
  <si>
    <t>Monitor</t>
  </si>
  <si>
    <t>Operating System Software (e.g. Microsoft Windows), if purchased separately from laptop/desktop</t>
  </si>
  <si>
    <t>Microsoft Office Software, if purchased separately from laptop/desktop</t>
  </si>
  <si>
    <t>IT NETWORK TIERS</t>
  </si>
  <si>
    <r>
      <t>401m</t>
    </r>
    <r>
      <rPr>
        <vertAlign val="superscript"/>
        <sz val="11"/>
        <rFont val="Calibri"/>
        <family val="2"/>
      </rPr>
      <t>2</t>
    </r>
    <r>
      <rPr>
        <sz val="11"/>
        <rFont val="Calibri"/>
        <family val="2"/>
      </rPr>
      <t xml:space="preserve"> and above</t>
    </r>
  </si>
  <si>
    <r>
      <t>301-400m</t>
    </r>
    <r>
      <rPr>
        <vertAlign val="superscript"/>
        <sz val="11"/>
        <color rgb="FF000000"/>
        <rFont val="Calibri"/>
        <family val="2"/>
      </rPr>
      <t>2</t>
    </r>
  </si>
  <si>
    <r>
      <t>201-300m</t>
    </r>
    <r>
      <rPr>
        <vertAlign val="superscript"/>
        <sz val="11"/>
        <color rgb="FF000000"/>
        <rFont val="Calibri"/>
        <family val="2"/>
      </rPr>
      <t>2</t>
    </r>
  </si>
  <si>
    <r>
      <t>101-200m</t>
    </r>
    <r>
      <rPr>
        <vertAlign val="superscript"/>
        <sz val="11"/>
        <color rgb="FF000000"/>
        <rFont val="Calibri"/>
        <family val="2"/>
      </rPr>
      <t>2</t>
    </r>
  </si>
  <si>
    <r>
      <t>51-100m</t>
    </r>
    <r>
      <rPr>
        <vertAlign val="superscript"/>
        <sz val="11"/>
        <color rgb="FF000000"/>
        <rFont val="Calibri"/>
        <family val="2"/>
      </rPr>
      <t>2</t>
    </r>
  </si>
  <si>
    <r>
      <t>Up to 50m</t>
    </r>
    <r>
      <rPr>
        <vertAlign val="superscript"/>
        <sz val="11"/>
        <color rgb="FF000000"/>
        <rFont val="Calibri"/>
        <family val="2"/>
      </rPr>
      <t>2</t>
    </r>
  </si>
  <si>
    <t>Centre 4</t>
  </si>
  <si>
    <t>Centre 5</t>
  </si>
  <si>
    <t>Item 1</t>
  </si>
  <si>
    <t>Item 2</t>
  </si>
  <si>
    <t>Item 3</t>
  </si>
  <si>
    <t>Item 4</t>
  </si>
  <si>
    <t>Item 5</t>
  </si>
  <si>
    <t>AACs applying for IT Solution. Pls add rows if required.
(Input AAC Centre Name)</t>
  </si>
  <si>
    <t>IT Solution
(Please choose from the dropdown list)</t>
  </si>
  <si>
    <t>AAC Centre ID</t>
  </si>
  <si>
    <r>
      <t>Gross Floor Area of Main Site (m</t>
    </r>
    <r>
      <rPr>
        <vertAlign val="superscript"/>
        <sz val="11"/>
        <color theme="1"/>
        <rFont val="Calibri"/>
        <family val="2"/>
        <scheme val="minor"/>
      </rPr>
      <t>2</t>
    </r>
    <r>
      <rPr>
        <sz val="11"/>
        <color theme="1"/>
        <rFont val="Calibri"/>
        <family val="2"/>
        <scheme val="minor"/>
      </rPr>
      <t>)
(Please choose from dropdown list)
* Please fill in this, only if applying for funding for IT Network.
**if centre is eligible for centre expansion, please exclude the expansion site floor area here</t>
    </r>
  </si>
  <si>
    <t>Type of AAC</t>
  </si>
  <si>
    <t>(b) End User Computing</t>
  </si>
  <si>
    <t>(c) IT Network</t>
  </si>
  <si>
    <t>Table 1</t>
  </si>
  <si>
    <t>Whitelisted IT System</t>
  </si>
  <si>
    <t>IT System Provider</t>
  </si>
  <si>
    <t>Organisations with up to 5 AACs</t>
  </si>
  <si>
    <t>Organisations with up to 6 to 10 AACs</t>
  </si>
  <si>
    <t>Organisations with up to 11 to 15 AACs</t>
  </si>
  <si>
    <t>Organisations with up to 16 to 20 AACs</t>
  </si>
  <si>
    <t>Organisations with up to 21 to 25 AACs</t>
  </si>
  <si>
    <t>Active Aging Wellness Management System</t>
  </si>
  <si>
    <t>CARES</t>
  </si>
  <si>
    <t>CaritaHub AAC</t>
  </si>
  <si>
    <t>CHARITAS</t>
  </si>
  <si>
    <t>CVWO AAC System</t>
  </si>
  <si>
    <t>Hummingbird</t>
  </si>
  <si>
    <t>IngoTPCC CMS</t>
  </si>
  <si>
    <t>Consulting Research Services Pte Ltd</t>
  </si>
  <si>
    <t>Tetsuyu Healthcare Holdings Pte Ltd</t>
  </si>
  <si>
    <t>Weeswares Pte Ltd</t>
  </si>
  <si>
    <t>BizCube Solutions Pte Ltd</t>
  </si>
  <si>
    <t>SG iMed Pte Ltd</t>
  </si>
  <si>
    <t>Computing for Social Good Pte Ltd</t>
  </si>
  <si>
    <t>PulseSync Pte Ltd</t>
  </si>
  <si>
    <t>below 5 AACs</t>
  </si>
  <si>
    <t>6 to 10 AACs</t>
  </si>
  <si>
    <t>11 to 15 AACs</t>
  </si>
  <si>
    <t>16 to 20 AACs</t>
  </si>
  <si>
    <t>21 to 25 AACs</t>
  </si>
  <si>
    <t>Unit Price per AAC (inclusive of GST)</t>
  </si>
  <si>
    <t>Total no. of AACs/ AAC(Care)
of the Organisation</t>
  </si>
  <si>
    <t>No. of AACs/ AAC(Care) in this application (based on AAC Centre ID below)</t>
  </si>
  <si>
    <t>(a) Whitelisted IT Solution System</t>
  </si>
  <si>
    <t>If you require to add more rows to the table, highlight this row, right-click and select 'insert' to insert row above. 
Highlight added row item YELLOW.
Note that row added CANNOT be deleted, please use the "Undo" button instead.</t>
  </si>
  <si>
    <t>c) For CCOs applying for more than 5 centres for Hardware, you may fill in tab 3b.</t>
  </si>
  <si>
    <t>AACs may apply for funding for: (a) Whitelisted IT Solution system, (b) End User Computing and (c) IT Network. The funding amounts are in the below table.</t>
  </si>
  <si>
    <r>
      <t xml:space="preserve">NEW ITEMS NOT IN PREVAILING LIST
</t>
    </r>
    <r>
      <rPr>
        <sz val="11"/>
        <color theme="1"/>
        <rFont val="Calibri"/>
        <family val="2"/>
        <scheme val="minor"/>
      </rPr>
      <t>*For new items added below, please submit their quotation(s) as a supporting document</t>
    </r>
  </si>
  <si>
    <t>c) For CCOs applying for more than 10 centres for Hardware, you may fill in tab 3c.</t>
  </si>
  <si>
    <t>Only ASG-compatible whitelisted IT Solution systems will be funded under software. The list of these systems is at https://www.synapxe.sg/partner-us/age-well-sg-programme &amp; the supportable amount for each system may be found at https://www.aic.sg/partners/active-ageing-centre-it-grant/.</t>
  </si>
  <si>
    <t>An AAC/AAC (Care) has up to two months from reaching the relevant milestone to submit its claim. By submitting the claim, an AAC/AAC (Care) declares that it has met the milestone.</t>
  </si>
  <si>
    <t>&lt;Please insert either physical signature or electronic signature&gt;</t>
  </si>
  <si>
    <t>Designation:</t>
  </si>
  <si>
    <t>Name:</t>
  </si>
  <si>
    <t xml:space="preserve"> &lt;same person emailing the form to AIC, if not, must be copied in the email&gt;</t>
  </si>
  <si>
    <r>
      <t xml:space="preserve">If you are an AAC(Care), filling in the table for End User Computing expresses your explicit declaration that these requested items will benefit only up to three (3) </t>
    </r>
    <r>
      <rPr>
        <u/>
        <sz val="11"/>
        <color rgb="FFFF0000"/>
        <rFont val="Calibri"/>
        <family val="2"/>
        <scheme val="minor"/>
      </rPr>
      <t>new staff</t>
    </r>
  </si>
  <si>
    <r>
      <t xml:space="preserve">Total Amount for </t>
    </r>
    <r>
      <rPr>
        <b/>
        <sz val="11"/>
        <rFont val="Calibri"/>
        <family val="2"/>
        <scheme val="minor"/>
      </rPr>
      <t>IT Network (C)</t>
    </r>
  </si>
  <si>
    <r>
      <t xml:space="preserve">Total Amount for </t>
    </r>
    <r>
      <rPr>
        <b/>
        <sz val="11"/>
        <rFont val="Calibri"/>
        <family val="2"/>
        <scheme val="minor"/>
      </rPr>
      <t>End User Computing</t>
    </r>
    <r>
      <rPr>
        <sz val="11"/>
        <rFont val="Calibri"/>
        <family val="2"/>
        <scheme val="minor"/>
      </rPr>
      <t xml:space="preserve"> </t>
    </r>
    <r>
      <rPr>
        <b/>
        <sz val="11"/>
        <rFont val="Calibri"/>
        <family val="2"/>
        <scheme val="minor"/>
      </rPr>
      <t>(B)</t>
    </r>
  </si>
  <si>
    <t>TOTAL (EXCLUDING GST) - (A) + (B) + (C)</t>
  </si>
  <si>
    <t>TOTAL (INCLUDING GST) - (A) + (B) + (C)</t>
  </si>
  <si>
    <t>Unit Cost Per AAC/ AAC (Care)
(as stated in Pricing Schedule, capped at $33K) 
- excluding GST</t>
  </si>
  <si>
    <t>Unit Cost Per AAC/ AAC (Care)
(as stated in Pricing Schedule, capped at $33K) 
- including GST</t>
  </si>
  <si>
    <t xml:space="preserve">TOTAL FOR END USER COMPUTING AND IT NETWORK (EXCLUDING GST) - (B) + (C) </t>
  </si>
  <si>
    <t xml:space="preserve">TOTAL COST OF IT NETWORK (EXCLUDING GST) </t>
  </si>
  <si>
    <t>b) Non-GST Registered Company will be supported with amount including GST</t>
  </si>
  <si>
    <t>Please note that:</t>
  </si>
  <si>
    <t xml:space="preserve">a) GST Registered Company will be supported with amount excluding GST
</t>
  </si>
  <si>
    <t xml:space="preserve">By submitting this Application Form, </t>
  </si>
  <si>
    <t>4)</t>
  </si>
  <si>
    <t>I or we (in the case of Consortium) acknowledge that AIC may request for accompanying document(s), and share this application form and accompanying document(s) with MOH and relevant agencies for information and comments.</t>
  </si>
  <si>
    <t>I or we (in the case of Consortium) acknowledge that AIC reserves the right to reject the application, and need not disclose the reasons for rejection.</t>
  </si>
  <si>
    <t>5)</t>
  </si>
  <si>
    <t>Designation and Organisation:</t>
  </si>
  <si>
    <t>Name</t>
  </si>
  <si>
    <r>
      <t xml:space="preserve">Approval by Chief Executive Officer or Equivalent </t>
    </r>
    <r>
      <rPr>
        <sz val="11"/>
        <color rgb="FFFF0000"/>
        <rFont val="Calibri"/>
        <family val="2"/>
        <scheme val="minor"/>
      </rPr>
      <t>(Please ensure the CEO or equivalent is/are copied in the email submission of this application)</t>
    </r>
  </si>
  <si>
    <t>I or we (in the case of Consortium) declare that all information provided in this application form and any accompanying document(s) is/are true and correct to the best of our knowledge and we have not withheld or distorted any material facts. We understand that if we obtain the grant by false or misleading statements, or partial disclosure that are not in line with the grant intent, AIC reserves the right to immediately withdraw the grant and recover from our organisation any amount that may have been disbursed.</t>
  </si>
  <si>
    <t>I or we (in the case of Consortium) declare that items submitted in this application have not been funded by other grants, including Government grants.</t>
  </si>
  <si>
    <t>Date:</t>
  </si>
  <si>
    <t xml:space="preserve">I declare that I am duly authorised to submit this application on behalf of </t>
  </si>
  <si>
    <t xml:space="preserve"> (“Organisation”) or the Consortium (where applicable), to the Agency for Integrated Care Pte. Ltd. (“AIC”) and the information provided in this application form and any accompanying document(s) have been approved by the Chief Executive Officer (or approved delegates) of the Organisation or the Consortium (where applicable).</t>
  </si>
  <si>
    <r>
      <t>Each centre should only apply once for the AAC IT Grant after the whitelisting of IT Solutions. If an AAC has been previously awarded for hardware and requires additional hardware linked to their whitelisted IT solution system (such as facial recognition devices),</t>
    </r>
    <r>
      <rPr>
        <sz val="11"/>
        <rFont val="Calibri"/>
        <family val="2"/>
        <scheme val="minor"/>
      </rPr>
      <t xml:space="preserve"> the AAC may</t>
    </r>
    <r>
      <rPr>
        <sz val="11"/>
        <color theme="1"/>
        <rFont val="Calibri"/>
        <family val="2"/>
        <scheme val="minor"/>
      </rPr>
      <t xml:space="preserve"> apply for such hardware again together with the IT Solutions. The total amount awarded for hardware and software per centre are capped based on the funding rates in Table 1.</t>
    </r>
  </si>
  <si>
    <t>Version_070425</t>
  </si>
  <si>
    <t>Other Software (e.g. Adobe Acrobat, Azure, MDM, VNC)
*please insert a comment stating what software centres will be purchasing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</si>
</sst>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_(&quot;$&quot;* #,##0.00_);_(&quot;$&quot;* \(#,##0.00\);_(&quot;$&quot;* &quot;-&quot;??_);_(@_)"/>
    <numFmt numFmtId="165" formatCode="_(* #,##0.00_);_(* \(#,##0.00\);_(* &quot;-&quot;??_);_(@_)"/>
    <numFmt numFmtId="166" formatCode="&quot;$&quot;#,##0.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name val="Calibri"/>
      <family val="2"/>
      <scheme val="minor"/>
    </font>
    <font>
      <sz val="11"/>
      <name val="Calibri"/>
      <family val="2"/>
      <scheme val="minor"/>
    </font>
    <font>
      <b/>
      <u/>
      <sz val="11"/>
      <color theme="1"/>
      <name val="Calibri"/>
      <family val="2"/>
      <scheme val="minor"/>
    </font>
    <font>
      <b/>
      <sz val="11"/>
      <name val="Calibri"/>
      <family val="2"/>
      <scheme val="minor"/>
    </font>
    <font>
      <sz val="8"/>
      <name val="Calibri"/>
      <family val="2"/>
      <scheme val="minor"/>
    </font>
    <font>
      <vertAlign val="superscript"/>
      <sz val="11"/>
      <color theme="1"/>
      <name val="Calibri"/>
      <family val="2"/>
      <scheme val="minor"/>
    </font>
    <font>
      <sz val="11"/>
      <name val="Calibri"/>
      <family val="2"/>
    </font>
    <font>
      <vertAlign val="superscript"/>
      <sz val="11"/>
      <name val="Calibri"/>
      <family val="2"/>
    </font>
    <font>
      <sz val="11"/>
      <color rgb="FF000000"/>
      <name val="Calibri"/>
      <family val="2"/>
    </font>
    <font>
      <vertAlign val="superscript"/>
      <sz val="11"/>
      <color rgb="FF000000"/>
      <name val="Calibri"/>
      <family val="2"/>
    </font>
    <font>
      <sz val="10"/>
      <color rgb="FFFF0000"/>
      <name val="Arial"/>
      <family val="2"/>
    </font>
    <font>
      <u/>
      <sz val="11"/>
      <color rgb="FFFF0000"/>
      <name val="Calibri"/>
      <family val="2"/>
      <scheme val="minor"/>
    </font>
    <font>
      <sz val="11"/>
      <color rgb="FF0070C0"/>
      <name val="Calibri"/>
      <family val="2"/>
      <scheme val="minor"/>
    </font>
    <font>
      <b/>
      <sz val="10"/>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rgb="FF99FF99"/>
        <bgColor indexed="64"/>
      </patternFill>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
      <patternFill patternType="solid">
        <fgColor rgb="FFFF99FF"/>
        <bgColor indexed="64"/>
      </patternFill>
    </fill>
    <fill>
      <patternFill patternType="solid">
        <fgColor theme="1"/>
        <bgColor indexed="64"/>
      </patternFill>
    </fill>
    <fill>
      <patternFill patternType="solid">
        <fgColor rgb="FFFF66CC"/>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theme="8" tint="0.79998168889431442"/>
        <bgColor indexed="64"/>
      </patternFill>
    </fill>
    <fill>
      <patternFill patternType="solid">
        <fgColor rgb="FF00B0F0"/>
        <bgColor indexed="64"/>
      </patternFill>
    </fill>
  </fills>
  <borders count="66">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top/>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auto="1"/>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medium">
        <color indexed="64"/>
      </left>
      <right/>
      <top/>
      <bottom style="medium">
        <color indexed="64"/>
      </bottom>
      <diagonal/>
    </border>
    <border>
      <left style="thin">
        <color auto="1"/>
      </left>
      <right style="thin">
        <color auto="1"/>
      </right>
      <top style="medium">
        <color auto="1"/>
      </top>
      <bottom style="medium">
        <color auto="1"/>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auto="1"/>
      </bottom>
      <diagonal/>
    </border>
    <border>
      <left style="thin">
        <color indexed="64"/>
      </left>
      <right style="medium">
        <color indexed="64"/>
      </right>
      <top style="thin">
        <color auto="1"/>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auto="1"/>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style="thin">
        <color indexed="64"/>
      </bottom>
      <diagonal/>
    </border>
    <border>
      <left style="thin">
        <color auto="1"/>
      </left>
      <right style="thin">
        <color auto="1"/>
      </right>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292">
    <xf numFmtId="0" fontId="0" fillId="0" borderId="0" xfId="0"/>
    <xf numFmtId="0" fontId="3" fillId="3" borderId="0" xfId="0" applyFont="1" applyFill="1" applyAlignment="1">
      <alignment horizontal="center" vertical="top"/>
    </xf>
    <xf numFmtId="0" fontId="3" fillId="3" borderId="0" xfId="0" applyFont="1" applyFill="1" applyAlignment="1">
      <alignment vertical="top"/>
    </xf>
    <xf numFmtId="0" fontId="5" fillId="3" borderId="18" xfId="0" applyFont="1" applyFill="1" applyBorder="1" applyAlignment="1">
      <alignment horizontal="center" vertical="center" wrapText="1"/>
    </xf>
    <xf numFmtId="0" fontId="3" fillId="0" borderId="0" xfId="0" applyFont="1"/>
    <xf numFmtId="0" fontId="5" fillId="0" borderId="4" xfId="0" applyFont="1" applyBorder="1" applyAlignment="1">
      <alignment horizontal="center" vertical="center"/>
    </xf>
    <xf numFmtId="0" fontId="5" fillId="0" borderId="4" xfId="0" applyFont="1" applyBorder="1" applyAlignment="1">
      <alignment horizontal="left" vertical="center"/>
    </xf>
    <xf numFmtId="0" fontId="5" fillId="5" borderId="4" xfId="0" applyFont="1" applyFill="1" applyBorder="1" applyAlignment="1" applyProtection="1">
      <alignment horizontal="center" vertical="center"/>
      <protection locked="0"/>
    </xf>
    <xf numFmtId="0" fontId="5" fillId="3" borderId="9"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24" xfId="0" applyFont="1" applyBorder="1" applyAlignment="1">
      <alignment horizontal="center" vertical="center"/>
    </xf>
    <xf numFmtId="0" fontId="3" fillId="0" borderId="31" xfId="0" applyFont="1" applyBorder="1" applyAlignment="1">
      <alignment vertical="center"/>
    </xf>
    <xf numFmtId="0" fontId="0" fillId="3" borderId="0" xfId="0" applyFont="1" applyFill="1" applyAlignment="1">
      <alignment horizontal="center" vertical="top"/>
    </xf>
    <xf numFmtId="0" fontId="0" fillId="3" borderId="0" xfId="0" applyFont="1" applyFill="1" applyAlignment="1">
      <alignment vertical="top"/>
    </xf>
    <xf numFmtId="0" fontId="0" fillId="0" borderId="1" xfId="0" applyFont="1" applyBorder="1"/>
    <xf numFmtId="0" fontId="0" fillId="0" borderId="0" xfId="0" applyFont="1"/>
    <xf numFmtId="0" fontId="3" fillId="0" borderId="1" xfId="0" applyFont="1" applyBorder="1"/>
    <xf numFmtId="0" fontId="3" fillId="0" borderId="0" xfId="0" applyFont="1" applyBorder="1"/>
    <xf numFmtId="0" fontId="0" fillId="3" borderId="0" xfId="0" applyFont="1" applyFill="1" applyAlignment="1">
      <alignment vertical="top" wrapText="1"/>
    </xf>
    <xf numFmtId="0" fontId="0" fillId="3" borderId="0" xfId="0" applyFont="1" applyFill="1" applyAlignment="1">
      <alignment horizontal="left" vertical="top"/>
    </xf>
    <xf numFmtId="0" fontId="0" fillId="0" borderId="20" xfId="0" applyFont="1" applyBorder="1" applyAlignment="1">
      <alignment vertical="top" wrapText="1"/>
    </xf>
    <xf numFmtId="0" fontId="0" fillId="3" borderId="21" xfId="0" applyFont="1" applyFill="1" applyBorder="1" applyAlignment="1">
      <alignment vertical="top" wrapText="1"/>
    </xf>
    <xf numFmtId="0" fontId="0" fillId="0" borderId="3" xfId="0" applyFont="1" applyBorder="1" applyAlignment="1">
      <alignment vertical="top"/>
    </xf>
    <xf numFmtId="0" fontId="0" fillId="0" borderId="20" xfId="0" applyFont="1" applyBorder="1"/>
    <xf numFmtId="0" fontId="3" fillId="0" borderId="0" xfId="0" applyFont="1" applyAlignment="1">
      <alignment horizontal="center"/>
    </xf>
    <xf numFmtId="0" fontId="0" fillId="0" borderId="31" xfId="0" applyFont="1" applyBorder="1" applyAlignment="1">
      <alignment vertical="center"/>
    </xf>
    <xf numFmtId="0" fontId="0" fillId="0" borderId="4" xfId="0" applyFont="1" applyBorder="1" applyAlignment="1">
      <alignment horizontal="left" vertical="center" wrapText="1"/>
    </xf>
    <xf numFmtId="0" fontId="6" fillId="3" borderId="0" xfId="0" applyFont="1" applyFill="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justify" vertical="center" wrapText="1"/>
    </xf>
    <xf numFmtId="0" fontId="0" fillId="5" borderId="4" xfId="0" applyFont="1" applyFill="1" applyBorder="1" applyAlignment="1" applyProtection="1">
      <alignment horizontal="justify" vertical="center" wrapText="1"/>
      <protection locked="0"/>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5"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3" fillId="0" borderId="0" xfId="0" applyFont="1" applyAlignment="1">
      <alignment horizontal="center" vertical="center"/>
    </xf>
    <xf numFmtId="0" fontId="0" fillId="0" borderId="0" xfId="0" applyFont="1" applyFill="1" applyBorder="1" applyAlignment="1" applyProtection="1">
      <alignment horizontal="justify" vertical="center" wrapText="1"/>
      <protection locked="0"/>
    </xf>
    <xf numFmtId="0" fontId="0" fillId="0" borderId="0" xfId="0" applyFont="1" applyBorder="1" applyAlignment="1">
      <alignment vertical="center"/>
    </xf>
    <xf numFmtId="0" fontId="0" fillId="0" borderId="0" xfId="0" applyFont="1" applyFill="1"/>
    <xf numFmtId="0" fontId="3" fillId="2" borderId="30" xfId="0" applyFont="1" applyFill="1" applyBorder="1" applyAlignment="1">
      <alignment horizontal="center" vertical="center"/>
    </xf>
    <xf numFmtId="0" fontId="5" fillId="3" borderId="4"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3" borderId="4" xfId="0" applyFont="1" applyFill="1" applyBorder="1" applyAlignment="1">
      <alignment vertical="center" wrapText="1"/>
    </xf>
    <xf numFmtId="0" fontId="0" fillId="0" borderId="24" xfId="0" applyFont="1" applyBorder="1" applyAlignment="1" applyProtection="1">
      <alignment horizontal="center" vertical="center"/>
      <protection locked="0"/>
    </xf>
    <xf numFmtId="0" fontId="5" fillId="0" borderId="4" xfId="0" applyFont="1" applyBorder="1" applyAlignment="1" applyProtection="1">
      <alignment horizontal="left" vertical="center" wrapText="1"/>
      <protection locked="0"/>
    </xf>
    <xf numFmtId="0" fontId="0" fillId="0" borderId="4"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0" xfId="0" applyFont="1" applyAlignment="1">
      <alignment horizontal="right" vertical="center"/>
    </xf>
    <xf numFmtId="164" fontId="3" fillId="0" borderId="0" xfId="0" applyNumberFormat="1" applyFont="1" applyAlignment="1">
      <alignment horizontal="center" vertical="center"/>
    </xf>
    <xf numFmtId="0" fontId="5" fillId="0" borderId="24" xfId="0" applyFont="1" applyBorder="1" applyAlignment="1">
      <alignment horizontal="center" vertical="center"/>
    </xf>
    <xf numFmtId="0" fontId="0" fillId="0" borderId="27" xfId="0" applyFont="1" applyBorder="1" applyAlignment="1" applyProtection="1">
      <alignment horizontal="center" vertical="center"/>
      <protection locked="0"/>
    </xf>
    <xf numFmtId="0" fontId="3" fillId="0" borderId="0" xfId="0" applyFont="1" applyFill="1" applyBorder="1" applyAlignment="1">
      <alignment horizontal="right" vertical="center"/>
    </xf>
    <xf numFmtId="44" fontId="3" fillId="0" borderId="0" xfId="0" applyNumberFormat="1"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0" fillId="0" borderId="27" xfId="0" applyFont="1" applyBorder="1" applyAlignment="1">
      <alignment horizontal="center" vertical="center"/>
    </xf>
    <xf numFmtId="44" fontId="5" fillId="9" borderId="4" xfId="3" applyNumberFormat="1" applyFont="1" applyFill="1" applyBorder="1" applyAlignment="1" applyProtection="1">
      <alignment horizontal="center" vertical="center"/>
    </xf>
    <xf numFmtId="0" fontId="10" fillId="0" borderId="4" xfId="0" applyFont="1" applyBorder="1" applyAlignment="1">
      <alignment horizontal="left" vertical="center" wrapText="1" readingOrder="1"/>
    </xf>
    <xf numFmtId="6" fontId="10" fillId="0" borderId="4" xfId="0" applyNumberFormat="1" applyFont="1" applyBorder="1" applyAlignment="1">
      <alignment horizontal="left" vertical="center" wrapText="1" readingOrder="1"/>
    </xf>
    <xf numFmtId="0" fontId="12" fillId="0" borderId="4" xfId="0" applyFont="1" applyBorder="1" applyAlignment="1">
      <alignment horizontal="left" vertical="center" wrapText="1" readingOrder="1"/>
    </xf>
    <xf numFmtId="6" fontId="12" fillId="0" borderId="4" xfId="0" applyNumberFormat="1" applyFont="1" applyBorder="1" applyAlignment="1">
      <alignment horizontal="left" vertical="center" wrapText="1" readingOrder="1"/>
    </xf>
    <xf numFmtId="44" fontId="0" fillId="5" borderId="25" xfId="3" applyNumberFormat="1" applyFont="1" applyFill="1" applyBorder="1" applyAlignment="1" applyProtection="1">
      <alignment horizontal="center" vertical="center"/>
      <protection locked="0"/>
    </xf>
    <xf numFmtId="0" fontId="0" fillId="0" borderId="0" xfId="0" applyFont="1" applyFill="1" applyBorder="1"/>
    <xf numFmtId="2" fontId="0" fillId="0" borderId="0" xfId="0" applyNumberFormat="1" applyFont="1"/>
    <xf numFmtId="44" fontId="5" fillId="9" borderId="4" xfId="3" applyNumberFormat="1" applyFont="1" applyFill="1" applyBorder="1" applyAlignment="1" applyProtection="1">
      <alignment vertical="center"/>
    </xf>
    <xf numFmtId="44" fontId="0" fillId="10" borderId="4" xfId="0" applyNumberFormat="1" applyFont="1" applyFill="1" applyBorder="1" applyAlignment="1" applyProtection="1">
      <alignment horizontal="left" vertical="center"/>
    </xf>
    <xf numFmtId="44" fontId="0" fillId="10" borderId="28" xfId="0" applyNumberFormat="1" applyFont="1" applyFill="1" applyBorder="1" applyAlignment="1" applyProtection="1">
      <alignment horizontal="left" vertical="center"/>
      <protection locked="0"/>
    </xf>
    <xf numFmtId="0" fontId="5" fillId="3" borderId="4" xfId="0" applyFont="1" applyFill="1" applyBorder="1" applyAlignment="1">
      <alignment vertical="center" wrapText="1"/>
    </xf>
    <xf numFmtId="0" fontId="5" fillId="0" borderId="4" xfId="0" applyFont="1" applyBorder="1" applyAlignment="1">
      <alignment vertical="center" wrapText="1"/>
    </xf>
    <xf numFmtId="0" fontId="0" fillId="0" borderId="4" xfId="0" applyFont="1" applyBorder="1" applyAlignment="1" applyProtection="1">
      <alignment vertical="center" wrapText="1"/>
      <protection locked="0"/>
    </xf>
    <xf numFmtId="0" fontId="3" fillId="2" borderId="30" xfId="0" applyFont="1" applyFill="1" applyBorder="1" applyAlignment="1">
      <alignment horizontal="center" vertical="center" wrapText="1"/>
    </xf>
    <xf numFmtId="164" fontId="7" fillId="2" borderId="30" xfId="2" applyFont="1" applyFill="1" applyBorder="1" applyAlignment="1" applyProtection="1">
      <alignment horizontal="center" vertical="center" wrapText="1"/>
    </xf>
    <xf numFmtId="0" fontId="7" fillId="2" borderId="29" xfId="0" applyFont="1" applyFill="1" applyBorder="1" applyAlignment="1">
      <alignment horizontal="center" vertical="center"/>
    </xf>
    <xf numFmtId="164" fontId="7" fillId="2" borderId="33" xfId="2" applyFont="1" applyFill="1" applyBorder="1" applyAlignment="1" applyProtection="1">
      <alignment horizontal="center" vertical="center" wrapText="1"/>
    </xf>
    <xf numFmtId="1" fontId="0" fillId="5" borderId="24" xfId="3" applyNumberFormat="1" applyFont="1"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xf numFmtId="0" fontId="0" fillId="0" borderId="41" xfId="0" applyFont="1" applyBorder="1" applyAlignment="1" applyProtection="1">
      <alignment horizontal="center" vertical="center"/>
      <protection locked="0"/>
    </xf>
    <xf numFmtId="44" fontId="0" fillId="10" borderId="37" xfId="0" applyNumberFormat="1" applyFont="1" applyFill="1" applyBorder="1" applyAlignment="1" applyProtection="1">
      <alignment horizontal="left" vertical="center"/>
    </xf>
    <xf numFmtId="44" fontId="0" fillId="5" borderId="54" xfId="3" applyNumberFormat="1" applyFont="1" applyFill="1" applyBorder="1" applyAlignment="1" applyProtection="1">
      <alignment horizontal="center" vertical="center"/>
      <protection locked="0"/>
    </xf>
    <xf numFmtId="0" fontId="3" fillId="6" borderId="37" xfId="0" applyFont="1" applyFill="1" applyBorder="1" applyAlignment="1" applyProtection="1">
      <alignment horizontal="left" vertical="center" wrapText="1"/>
      <protection locked="0"/>
    </xf>
    <xf numFmtId="0" fontId="0" fillId="5" borderId="41" xfId="0" applyFill="1" applyBorder="1" applyAlignment="1" applyProtection="1">
      <alignment horizontal="center" vertical="center"/>
      <protection locked="0"/>
    </xf>
    <xf numFmtId="44" fontId="5" fillId="5" borderId="25" xfId="3" applyNumberFormat="1" applyFont="1" applyFill="1" applyBorder="1" applyAlignment="1" applyProtection="1">
      <alignment horizontal="center" vertical="center"/>
      <protection locked="0"/>
    </xf>
    <xf numFmtId="1" fontId="0" fillId="5" borderId="41" xfId="3"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0" fillId="0" borderId="41" xfId="0" applyFont="1" applyBorder="1" applyAlignment="1">
      <alignment horizontal="center" vertical="center"/>
    </xf>
    <xf numFmtId="164" fontId="3" fillId="2" borderId="30" xfId="2" applyFont="1" applyFill="1" applyBorder="1" applyAlignment="1" applyProtection="1">
      <alignment horizontal="center" vertical="center" wrapText="1"/>
    </xf>
    <xf numFmtId="0" fontId="0" fillId="0" borderId="0" xfId="0" applyFont="1" applyFill="1" applyAlignment="1">
      <alignment vertical="center"/>
    </xf>
    <xf numFmtId="0" fontId="3" fillId="0" borderId="0" xfId="0" applyNumberFormat="1" applyFont="1" applyFill="1" applyBorder="1" applyAlignment="1">
      <alignment horizontal="right" vertical="center"/>
    </xf>
    <xf numFmtId="44" fontId="3" fillId="0" borderId="0" xfId="4" applyFont="1" applyFill="1" applyBorder="1" applyAlignment="1" applyProtection="1">
      <alignment horizontal="right" vertical="center"/>
    </xf>
    <xf numFmtId="2" fontId="0" fillId="0" borderId="0" xfId="0" applyNumberFormat="1" applyFont="1" applyFill="1"/>
    <xf numFmtId="0" fontId="0" fillId="0" borderId="4" xfId="0" applyBorder="1"/>
    <xf numFmtId="44" fontId="0" fillId="0" borderId="4" xfId="4" applyFont="1" applyBorder="1"/>
    <xf numFmtId="0" fontId="3" fillId="14" borderId="4" xfId="0" applyFont="1" applyFill="1" applyBorder="1"/>
    <xf numFmtId="44" fontId="3" fillId="14" borderId="4" xfId="4" applyFont="1" applyFill="1" applyBorder="1"/>
    <xf numFmtId="0" fontId="2" fillId="0" borderId="0" xfId="0" applyFont="1" applyAlignment="1">
      <alignment vertical="center"/>
    </xf>
    <xf numFmtId="1" fontId="5" fillId="5" borderId="24" xfId="3" applyNumberFormat="1" applyFont="1" applyFill="1" applyBorder="1" applyAlignment="1" applyProtection="1">
      <alignment horizontal="center" vertical="center"/>
      <protection locked="0"/>
    </xf>
    <xf numFmtId="0" fontId="7" fillId="2" borderId="4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40" xfId="0" applyFont="1" applyFill="1" applyBorder="1" applyAlignment="1">
      <alignment horizontal="center" vertical="center" wrapText="1"/>
    </xf>
    <xf numFmtId="44" fontId="5" fillId="0" borderId="4" xfId="4" applyFont="1" applyBorder="1"/>
    <xf numFmtId="166" fontId="5" fillId="9" borderId="56" xfId="0" applyNumberFormat="1" applyFont="1" applyFill="1" applyBorder="1" applyAlignment="1" applyProtection="1">
      <alignment vertical="center" wrapText="1"/>
    </xf>
    <xf numFmtId="166" fontId="5" fillId="9" borderId="59" xfId="0" applyNumberFormat="1" applyFont="1" applyFill="1" applyBorder="1" applyAlignment="1" applyProtection="1">
      <alignment vertical="center" wrapText="1"/>
    </xf>
    <xf numFmtId="0" fontId="7" fillId="3" borderId="0" xfId="0" applyFont="1" applyFill="1" applyAlignment="1">
      <alignment vertical="top"/>
    </xf>
    <xf numFmtId="0" fontId="5" fillId="3" borderId="0" xfId="0" applyFont="1" applyFill="1" applyAlignment="1">
      <alignment vertical="top"/>
    </xf>
    <xf numFmtId="0" fontId="7" fillId="2" borderId="4" xfId="0" applyFont="1" applyFill="1" applyBorder="1" applyAlignment="1">
      <alignment horizontal="center" vertical="top"/>
    </xf>
    <xf numFmtId="0" fontId="7" fillId="3" borderId="15" xfId="0" applyFont="1" applyFill="1" applyBorder="1" applyAlignment="1">
      <alignment horizontal="center" vertical="center" textRotation="90"/>
    </xf>
    <xf numFmtId="0" fontId="5" fillId="0" borderId="14" xfId="0" applyFont="1" applyFill="1" applyBorder="1" applyAlignment="1">
      <alignment horizontal="center" vertical="center" wrapText="1"/>
    </xf>
    <xf numFmtId="0" fontId="2" fillId="6" borderId="28" xfId="0" applyFont="1" applyFill="1" applyBorder="1" applyAlignment="1" applyProtection="1">
      <alignment vertical="center" wrapText="1"/>
    </xf>
    <xf numFmtId="2" fontId="2" fillId="10" borderId="27" xfId="3" applyNumberFormat="1" applyFont="1" applyFill="1" applyBorder="1" applyAlignment="1" applyProtection="1">
      <alignment horizontal="center" vertical="center" wrapText="1"/>
    </xf>
    <xf numFmtId="44" fontId="0" fillId="10" borderId="4" xfId="3" applyNumberFormat="1" applyFont="1" applyFill="1" applyBorder="1" applyAlignment="1" applyProtection="1">
      <alignment horizontal="center" vertical="center"/>
    </xf>
    <xf numFmtId="44" fontId="0" fillId="10" borderId="28" xfId="0" applyNumberFormat="1" applyFont="1" applyFill="1" applyBorder="1" applyAlignment="1" applyProtection="1">
      <alignment horizontal="left" vertical="center"/>
    </xf>
    <xf numFmtId="0" fontId="2" fillId="10" borderId="4" xfId="0" applyFont="1" applyFill="1" applyBorder="1" applyAlignment="1" applyProtection="1">
      <alignment horizontal="center" vertical="center"/>
    </xf>
    <xf numFmtId="44" fontId="2" fillId="10" borderId="4" xfId="3" applyNumberFormat="1" applyFont="1" applyFill="1" applyBorder="1" applyAlignment="1" applyProtection="1">
      <alignment horizontal="center" vertical="center"/>
    </xf>
    <xf numFmtId="1" fontId="2" fillId="10" borderId="24" xfId="3" applyNumberFormat="1" applyFont="1" applyFill="1" applyBorder="1" applyAlignment="1" applyProtection="1">
      <alignment horizontal="center" vertical="center"/>
    </xf>
    <xf numFmtId="44" fontId="2" fillId="10" borderId="25" xfId="3" applyNumberFormat="1" applyFont="1" applyFill="1" applyBorder="1" applyAlignment="1" applyProtection="1">
      <alignment horizontal="center" vertical="center"/>
    </xf>
    <xf numFmtId="44" fontId="2" fillId="10" borderId="52" xfId="3" applyNumberFormat="1" applyFont="1" applyFill="1" applyBorder="1" applyAlignment="1" applyProtection="1">
      <alignment horizontal="center" vertical="center"/>
    </xf>
    <xf numFmtId="0" fontId="0" fillId="0" borderId="44" xfId="0" applyFont="1" applyBorder="1" applyAlignment="1">
      <alignment horizontal="center" vertical="center"/>
    </xf>
    <xf numFmtId="0" fontId="0" fillId="0" borderId="46" xfId="0" applyFont="1" applyBorder="1" applyAlignment="1">
      <alignment horizontal="center" vertical="center"/>
    </xf>
    <xf numFmtId="1" fontId="0" fillId="5" borderId="58" xfId="3" applyNumberFormat="1" applyFont="1" applyFill="1" applyBorder="1" applyAlignment="1" applyProtection="1">
      <alignment horizontal="center" vertical="center"/>
      <protection locked="0"/>
    </xf>
    <xf numFmtId="1" fontId="0" fillId="0" borderId="58" xfId="3" applyNumberFormat="1" applyFont="1" applyFill="1" applyBorder="1" applyAlignment="1" applyProtection="1">
      <alignment horizontal="center" vertical="center"/>
    </xf>
    <xf numFmtId="44" fontId="0" fillId="0" borderId="34" xfId="3" applyNumberFormat="1" applyFont="1" applyFill="1" applyBorder="1" applyAlignment="1" applyProtection="1">
      <alignment horizontal="center" vertical="center"/>
    </xf>
    <xf numFmtId="0" fontId="7" fillId="8" borderId="38" xfId="0" applyFont="1" applyFill="1" applyBorder="1" applyAlignment="1">
      <alignment horizontal="center" vertical="center" wrapText="1"/>
    </xf>
    <xf numFmtId="0" fontId="7" fillId="8" borderId="47" xfId="0" applyFont="1" applyFill="1" applyBorder="1" applyAlignment="1">
      <alignment horizontal="center" vertical="center" wrapText="1"/>
    </xf>
    <xf numFmtId="0" fontId="3" fillId="8" borderId="40" xfId="0" applyFont="1" applyFill="1" applyBorder="1" applyAlignment="1">
      <alignment vertical="center" wrapText="1"/>
    </xf>
    <xf numFmtId="0" fontId="3" fillId="9" borderId="46" xfId="0" applyNumberFormat="1" applyFont="1" applyFill="1" applyBorder="1" applyAlignment="1">
      <alignment vertical="center"/>
    </xf>
    <xf numFmtId="0" fontId="3" fillId="9" borderId="51" xfId="0" applyNumberFormat="1" applyFont="1" applyFill="1" applyBorder="1" applyAlignment="1">
      <alignment vertical="center"/>
    </xf>
    <xf numFmtId="0" fontId="3" fillId="9" borderId="38" xfId="0" applyNumberFormat="1" applyFont="1" applyFill="1" applyBorder="1" applyAlignment="1">
      <alignment vertical="center"/>
    </xf>
    <xf numFmtId="0" fontId="3" fillId="9" borderId="39" xfId="0" applyNumberFormat="1" applyFont="1" applyFill="1" applyBorder="1" applyAlignment="1">
      <alignment vertical="center"/>
    </xf>
    <xf numFmtId="44" fontId="3" fillId="0" borderId="0" xfId="4" applyFont="1" applyFill="1" applyBorder="1" applyAlignment="1" applyProtection="1">
      <alignment vertical="center"/>
    </xf>
    <xf numFmtId="44" fontId="3" fillId="6" borderId="56" xfId="4" applyFont="1" applyFill="1" applyBorder="1" applyAlignment="1">
      <alignment vertical="center"/>
    </xf>
    <xf numFmtId="0" fontId="3" fillId="0" borderId="0" xfId="0" applyFont="1" applyFill="1" applyBorder="1" applyAlignment="1" applyProtection="1">
      <alignment vertical="center" wrapText="1"/>
    </xf>
    <xf numFmtId="0" fontId="0" fillId="0" borderId="0" xfId="0" applyFont="1" applyFill="1" applyBorder="1" applyAlignment="1" applyProtection="1"/>
    <xf numFmtId="0" fontId="0" fillId="0" borderId="0" xfId="0" applyFont="1" applyFill="1" applyBorder="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Fill="1" applyBorder="1" applyProtection="1"/>
    <xf numFmtId="0" fontId="0" fillId="0" borderId="0" xfId="0" applyFont="1" applyFill="1" applyAlignment="1">
      <alignment horizontal="justify" vertical="center" wrapText="1"/>
    </xf>
    <xf numFmtId="0" fontId="0" fillId="0" borderId="0" xfId="0" applyFont="1" applyFill="1" applyAlignment="1">
      <alignment horizontal="left" vertical="top"/>
    </xf>
    <xf numFmtId="0" fontId="0" fillId="0" borderId="0" xfId="0" applyFont="1" applyFill="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14" fontId="0" fillId="5" borderId="4" xfId="0" applyNumberFormat="1" applyFont="1" applyFill="1" applyBorder="1" applyAlignment="1" applyProtection="1">
      <alignment horizontal="justify" vertical="center" wrapText="1"/>
      <protection locked="0"/>
    </xf>
    <xf numFmtId="0" fontId="0" fillId="0" borderId="0" xfId="0" applyFont="1" applyBorder="1"/>
    <xf numFmtId="0" fontId="14" fillId="0" borderId="0" xfId="0" applyFont="1" applyBorder="1" applyAlignment="1">
      <alignment vertical="top" wrapText="1"/>
    </xf>
    <xf numFmtId="0" fontId="5" fillId="0" borderId="0" xfId="0" applyFont="1" applyBorder="1" applyAlignment="1" applyProtection="1">
      <alignment vertical="top" wrapText="1"/>
      <protection locked="0"/>
    </xf>
    <xf numFmtId="0" fontId="2" fillId="0" borderId="0" xfId="0" applyFont="1"/>
    <xf numFmtId="0" fontId="5" fillId="0" borderId="0" xfId="0" quotePrefix="1" applyFont="1" applyBorder="1" applyAlignment="1">
      <alignment horizontal="left" vertical="top" wrapText="1"/>
    </xf>
    <xf numFmtId="0" fontId="5" fillId="0" borderId="0" xfId="0" applyFont="1" applyBorder="1" applyProtection="1">
      <protection locked="0"/>
    </xf>
    <xf numFmtId="0" fontId="7" fillId="0" borderId="0" xfId="0" applyFont="1" applyBorder="1" applyAlignment="1" applyProtection="1">
      <alignment vertical="top" wrapText="1"/>
      <protection locked="0"/>
    </xf>
    <xf numFmtId="166" fontId="7" fillId="0" borderId="0" xfId="0" applyNumberFormat="1" applyFont="1" applyFill="1" applyBorder="1" applyAlignment="1" applyProtection="1">
      <alignment vertical="center"/>
    </xf>
    <xf numFmtId="164" fontId="0" fillId="0" borderId="56" xfId="0" applyNumberFormat="1" applyFont="1" applyBorder="1"/>
    <xf numFmtId="0" fontId="5" fillId="0" borderId="0" xfId="0" quotePrefix="1" applyFont="1" applyBorder="1" applyAlignment="1" applyProtection="1">
      <alignment horizontal="left" vertical="top"/>
    </xf>
    <xf numFmtId="0" fontId="0" fillId="0" borderId="0" xfId="0" applyFont="1" applyBorder="1" applyProtection="1"/>
    <xf numFmtId="0" fontId="5" fillId="0" borderId="0" xfId="0" applyFont="1" applyBorder="1" applyAlignment="1" applyProtection="1">
      <alignment vertical="top"/>
    </xf>
    <xf numFmtId="0" fontId="5" fillId="0" borderId="0" xfId="0" applyFont="1" applyBorder="1" applyAlignment="1" applyProtection="1">
      <alignment vertical="top" wrapText="1"/>
    </xf>
    <xf numFmtId="0" fontId="7" fillId="0" borderId="0" xfId="0" applyFont="1" applyBorder="1" applyAlignment="1" applyProtection="1">
      <alignment vertical="top" wrapText="1"/>
    </xf>
    <xf numFmtId="0" fontId="2" fillId="0" borderId="0" xfId="0" applyFont="1" applyBorder="1" applyAlignment="1" applyProtection="1">
      <alignment vertical="top" wrapText="1"/>
    </xf>
    <xf numFmtId="14" fontId="0" fillId="0" borderId="0" xfId="0" applyNumberFormat="1" applyFont="1" applyFill="1" applyBorder="1" applyAlignment="1" applyProtection="1">
      <alignment horizontal="justify" vertical="center" wrapText="1"/>
      <protection locked="0"/>
    </xf>
    <xf numFmtId="0" fontId="0" fillId="0" borderId="0" xfId="0" applyFont="1" applyBorder="1" applyAlignment="1">
      <alignment horizontal="left"/>
    </xf>
    <xf numFmtId="0" fontId="0" fillId="0" borderId="0" xfId="0" applyFont="1" applyAlignment="1">
      <alignment horizontal="left" vertical="top"/>
    </xf>
    <xf numFmtId="0" fontId="0" fillId="0" borderId="0" xfId="0" applyFont="1" applyAlignment="1">
      <alignment horizontal="left"/>
    </xf>
    <xf numFmtId="0" fontId="0" fillId="0" borderId="0" xfId="0" applyFont="1" applyAlignment="1">
      <alignment horizontal="left" vertical="center"/>
    </xf>
    <xf numFmtId="0" fontId="5" fillId="0" borderId="0" xfId="0" applyFont="1" applyFill="1" applyBorder="1" applyAlignment="1" applyProtection="1">
      <alignment horizontal="left" vertical="center"/>
      <protection locked="0"/>
    </xf>
    <xf numFmtId="164" fontId="7" fillId="2" borderId="33" xfId="2" applyFont="1" applyFill="1" applyBorder="1" applyAlignment="1" applyProtection="1">
      <alignment horizontal="center" vertical="center" wrapText="1"/>
    </xf>
    <xf numFmtId="0" fontId="3" fillId="2" borderId="30" xfId="0" applyFont="1" applyFill="1" applyBorder="1" applyAlignment="1">
      <alignment horizontal="center" vertical="center" wrapText="1"/>
    </xf>
    <xf numFmtId="164" fontId="7" fillId="2" borderId="30" xfId="2" applyFont="1" applyFill="1" applyBorder="1" applyAlignment="1" applyProtection="1">
      <alignment horizontal="center" vertical="center" wrapText="1"/>
    </xf>
    <xf numFmtId="0" fontId="7" fillId="2" borderId="29" xfId="0" applyFont="1" applyFill="1" applyBorder="1" applyAlignment="1">
      <alignment horizontal="center" vertical="center"/>
    </xf>
    <xf numFmtId="14" fontId="0" fillId="0" borderId="0" xfId="0" applyNumberFormat="1" applyFont="1" applyFill="1" applyBorder="1" applyAlignment="1" applyProtection="1">
      <alignment horizontal="justify" vertical="center" wrapText="1"/>
    </xf>
    <xf numFmtId="0" fontId="16" fillId="0" borderId="0" xfId="0" applyFont="1"/>
    <xf numFmtId="0" fontId="16" fillId="0" borderId="0" xfId="0" applyFont="1" applyAlignment="1">
      <alignment horizontal="left"/>
    </xf>
    <xf numFmtId="0" fontId="7" fillId="2" borderId="4" xfId="0" applyFont="1" applyFill="1" applyBorder="1" applyAlignment="1">
      <alignment horizontal="center" vertical="center"/>
    </xf>
    <xf numFmtId="0" fontId="0" fillId="0" borderId="0" xfId="0" applyFont="1" applyAlignment="1">
      <alignment horizontal="left" vertical="top" wrapText="1"/>
    </xf>
    <xf numFmtId="0" fontId="0" fillId="5" borderId="61" xfId="0" applyFont="1" applyFill="1" applyBorder="1" applyAlignment="1" applyProtection="1">
      <alignment horizontal="center"/>
      <protection locked="0"/>
    </xf>
    <xf numFmtId="0" fontId="0" fillId="5" borderId="62" xfId="0" applyFont="1" applyFill="1" applyBorder="1" applyAlignment="1" applyProtection="1">
      <alignment horizontal="center" vertical="center"/>
      <protection locked="0"/>
    </xf>
    <xf numFmtId="0" fontId="0" fillId="5" borderId="63" xfId="0" applyFont="1" applyFill="1" applyBorder="1" applyAlignment="1" applyProtection="1">
      <alignment horizontal="center" vertical="center"/>
      <protection locked="0"/>
    </xf>
    <xf numFmtId="0" fontId="0" fillId="5" borderId="45" xfId="0" applyFont="1" applyFill="1" applyBorder="1" applyAlignment="1" applyProtection="1">
      <alignment horizontal="left" vertical="center"/>
      <protection locked="0"/>
    </xf>
    <xf numFmtId="0" fontId="0" fillId="5" borderId="26" xfId="0" applyFont="1" applyFill="1" applyBorder="1" applyAlignment="1" applyProtection="1">
      <alignment horizontal="left" vertical="center"/>
      <protection locked="0"/>
    </xf>
    <xf numFmtId="0" fontId="0" fillId="5" borderId="32" xfId="0" applyFont="1" applyFill="1" applyBorder="1" applyAlignment="1" applyProtection="1">
      <alignment horizontal="left" vertical="center"/>
      <protection locked="0"/>
    </xf>
    <xf numFmtId="0" fontId="0" fillId="5" borderId="61" xfId="0" applyFont="1" applyFill="1" applyBorder="1" applyAlignment="1" applyProtection="1">
      <alignment horizontal="center" vertical="center"/>
      <protection locked="0"/>
    </xf>
    <xf numFmtId="0" fontId="3" fillId="13" borderId="56" xfId="0" applyFont="1" applyFill="1" applyBorder="1" applyAlignment="1">
      <alignment horizontal="center" vertical="center" wrapText="1"/>
    </xf>
    <xf numFmtId="0" fontId="0" fillId="0" borderId="0" xfId="0" applyFont="1" applyFill="1" applyAlignment="1">
      <alignment horizontal="left" vertical="top" wrapText="1"/>
    </xf>
    <xf numFmtId="0" fontId="0" fillId="0" borderId="2" xfId="0" applyFont="1" applyFill="1" applyBorder="1" applyAlignment="1">
      <alignment horizontal="left" vertical="top" wrapText="1"/>
    </xf>
    <xf numFmtId="0" fontId="0" fillId="0" borderId="0" xfId="0" applyFont="1" applyFill="1" applyAlignment="1">
      <alignment horizontal="justify" vertical="top" wrapText="1"/>
    </xf>
    <xf numFmtId="0" fontId="0" fillId="0" borderId="0" xfId="0" applyFont="1" applyAlignment="1">
      <alignment horizontal="left" vertical="top" wrapText="1"/>
    </xf>
    <xf numFmtId="0" fontId="4" fillId="2" borderId="0" xfId="0" applyFont="1" applyFill="1" applyAlignment="1">
      <alignment horizontal="left" vertical="center" wrapText="1"/>
    </xf>
    <xf numFmtId="0" fontId="4" fillId="2" borderId="2" xfId="0" applyFont="1" applyFill="1" applyBorder="1" applyAlignment="1">
      <alignment horizontal="left" vertical="center" wrapText="1"/>
    </xf>
    <xf numFmtId="0" fontId="0" fillId="0" borderId="22" xfId="0" applyFont="1" applyBorder="1" applyAlignment="1">
      <alignment horizontal="left" vertical="top" wrapText="1"/>
    </xf>
    <xf numFmtId="0" fontId="0" fillId="0" borderId="23" xfId="0" applyFont="1" applyBorder="1" applyAlignment="1">
      <alignment horizontal="left" vertical="top"/>
    </xf>
    <xf numFmtId="0" fontId="0" fillId="0" borderId="21" xfId="0" applyFont="1" applyBorder="1" applyAlignment="1">
      <alignment horizontal="left" vertical="top"/>
    </xf>
    <xf numFmtId="0" fontId="0" fillId="0" borderId="0" xfId="0" applyFont="1" applyFill="1" applyAlignment="1">
      <alignment horizontal="left" vertical="top"/>
    </xf>
    <xf numFmtId="0" fontId="0" fillId="3" borderId="0" xfId="0" applyFont="1" applyFill="1" applyAlignment="1">
      <alignment vertical="top" wrapText="1"/>
    </xf>
    <xf numFmtId="0" fontId="7" fillId="2" borderId="4" xfId="0" applyFont="1" applyFill="1" applyBorder="1" applyAlignment="1">
      <alignment horizontal="center" vertical="center"/>
    </xf>
    <xf numFmtId="0" fontId="7" fillId="2" borderId="4" xfId="0" applyFont="1" applyFill="1" applyBorder="1" applyAlignment="1">
      <alignment horizontal="center" vertical="top"/>
    </xf>
    <xf numFmtId="0" fontId="7" fillId="3" borderId="5" xfId="0" applyFont="1" applyFill="1" applyBorder="1" applyAlignment="1">
      <alignment horizontal="center" vertical="center" textRotation="90" wrapText="1"/>
    </xf>
    <xf numFmtId="0" fontId="7" fillId="3" borderId="10" xfId="0" applyFont="1" applyFill="1" applyBorder="1" applyAlignment="1">
      <alignment horizontal="center" vertical="center" textRotation="90" wrapText="1"/>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3" fillId="3" borderId="4" xfId="0" applyFont="1" applyFill="1" applyBorder="1" applyAlignment="1">
      <alignment horizontal="center" vertical="center"/>
    </xf>
    <xf numFmtId="0" fontId="0" fillId="0" borderId="0" xfId="0" applyFont="1" applyFill="1" applyAlignment="1">
      <alignment horizontal="justify" vertical="top"/>
    </xf>
    <xf numFmtId="0" fontId="0" fillId="0" borderId="2" xfId="0" applyFont="1" applyFill="1" applyBorder="1" applyAlignment="1">
      <alignment horizontal="justify" vertical="top"/>
    </xf>
    <xf numFmtId="0" fontId="5" fillId="0" borderId="0" xfId="0" applyFont="1" applyAlignment="1">
      <alignment horizontal="left" vertical="center" wrapText="1"/>
    </xf>
    <xf numFmtId="0" fontId="3" fillId="0" borderId="0" xfId="0" applyFont="1" applyAlignment="1">
      <alignment horizontal="left" vertical="center" wrapText="1"/>
    </xf>
    <xf numFmtId="14" fontId="0" fillId="5" borderId="49" xfId="0" applyNumberFormat="1" applyFont="1" applyFill="1" applyBorder="1" applyAlignment="1" applyProtection="1">
      <alignment horizontal="left" vertical="center" wrapText="1"/>
      <protection locked="0"/>
    </xf>
    <xf numFmtId="14" fontId="0" fillId="5" borderId="64" xfId="0" applyNumberFormat="1" applyFont="1" applyFill="1" applyBorder="1" applyAlignment="1" applyProtection="1">
      <alignment horizontal="left" vertical="center" wrapText="1"/>
      <protection locked="0"/>
    </xf>
    <xf numFmtId="14" fontId="0" fillId="5" borderId="45" xfId="0" applyNumberFormat="1" applyFont="1" applyFill="1" applyBorder="1" applyAlignment="1" applyProtection="1">
      <alignment horizontal="left" vertical="center" wrapText="1"/>
      <protection locked="0"/>
    </xf>
    <xf numFmtId="14" fontId="0" fillId="5" borderId="65" xfId="0" applyNumberFormat="1" applyFont="1" applyFill="1" applyBorder="1" applyAlignment="1" applyProtection="1">
      <alignment horizontal="left" vertical="center" wrapText="1"/>
      <protection locked="0"/>
    </xf>
    <xf numFmtId="0" fontId="5" fillId="0" borderId="0" xfId="0" quotePrefix="1" applyFont="1" applyBorder="1" applyAlignment="1" applyProtection="1">
      <alignment horizontal="left" vertical="top" wrapText="1"/>
    </xf>
    <xf numFmtId="166" fontId="7" fillId="11" borderId="38" xfId="0" applyNumberFormat="1" applyFont="1" applyFill="1" applyBorder="1" applyAlignment="1" applyProtection="1">
      <alignment horizontal="center" vertical="center" wrapText="1"/>
    </xf>
    <xf numFmtId="166" fontId="7" fillId="11" borderId="43" xfId="0" applyNumberFormat="1" applyFont="1" applyFill="1" applyBorder="1" applyAlignment="1" applyProtection="1">
      <alignment horizontal="center" vertical="center" wrapText="1"/>
    </xf>
    <xf numFmtId="0" fontId="0" fillId="5" borderId="26" xfId="0" applyFont="1" applyFill="1" applyBorder="1" applyAlignment="1" applyProtection="1">
      <alignment horizontal="center" vertical="center" wrapText="1"/>
      <protection locked="0"/>
    </xf>
    <xf numFmtId="0" fontId="0" fillId="5" borderId="57" xfId="0" applyFont="1" applyFill="1" applyBorder="1" applyAlignment="1" applyProtection="1">
      <alignment horizontal="center" vertical="center" wrapText="1"/>
      <protection locked="0"/>
    </xf>
    <xf numFmtId="0" fontId="0" fillId="5" borderId="53" xfId="0" applyFont="1" applyFill="1" applyBorder="1" applyAlignment="1" applyProtection="1">
      <alignment horizontal="center" vertical="center" wrapText="1"/>
      <protection locked="0"/>
    </xf>
    <xf numFmtId="0" fontId="0" fillId="5" borderId="32" xfId="0" applyFont="1" applyFill="1" applyBorder="1" applyAlignment="1" applyProtection="1">
      <alignment horizontal="center" vertical="center"/>
      <protection locked="0"/>
    </xf>
    <xf numFmtId="0" fontId="0" fillId="5" borderId="55" xfId="0" applyFont="1" applyFill="1" applyBorder="1" applyAlignment="1" applyProtection="1">
      <alignment horizontal="center" vertical="center"/>
      <protection locked="0"/>
    </xf>
    <xf numFmtId="0" fontId="0" fillId="5" borderId="28" xfId="0" applyFont="1" applyFill="1" applyBorder="1" applyAlignment="1" applyProtection="1">
      <alignment horizontal="center" vertical="center"/>
      <protection locked="0"/>
    </xf>
    <xf numFmtId="0" fontId="0" fillId="5" borderId="52" xfId="0" applyFont="1" applyFill="1" applyBorder="1" applyAlignment="1" applyProtection="1">
      <alignment horizontal="center" vertical="center"/>
      <protection locked="0"/>
    </xf>
    <xf numFmtId="164" fontId="7" fillId="6" borderId="38" xfId="0" applyNumberFormat="1" applyFont="1" applyFill="1" applyBorder="1" applyAlignment="1" applyProtection="1">
      <alignment horizontal="center" vertical="center"/>
    </xf>
    <xf numFmtId="164" fontId="7" fillId="6" borderId="43" xfId="0" applyNumberFormat="1" applyFont="1" applyFill="1" applyBorder="1" applyAlignment="1" applyProtection="1">
      <alignment horizontal="center" vertical="center"/>
    </xf>
    <xf numFmtId="166" fontId="5" fillId="9" borderId="60" xfId="0" applyNumberFormat="1" applyFont="1" applyFill="1" applyBorder="1" applyAlignment="1" applyProtection="1">
      <alignment horizontal="center" vertical="center" wrapText="1"/>
    </xf>
    <xf numFmtId="166" fontId="5" fillId="9" borderId="59" xfId="0" applyNumberFormat="1" applyFont="1" applyFill="1" applyBorder="1" applyAlignment="1" applyProtection="1">
      <alignment horizontal="center" vertical="center" wrapText="1"/>
    </xf>
    <xf numFmtId="164" fontId="7" fillId="2" borderId="33" xfId="2" applyFont="1" applyFill="1" applyBorder="1" applyAlignment="1" applyProtection="1">
      <alignment horizontal="center" vertical="center" wrapText="1"/>
    </xf>
    <xf numFmtId="164" fontId="7" fillId="2" borderId="25" xfId="2" applyFont="1" applyFill="1" applyBorder="1" applyAlignment="1" applyProtection="1">
      <alignment horizontal="center" vertical="center" wrapText="1"/>
    </xf>
    <xf numFmtId="0" fontId="3" fillId="2" borderId="30"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7" fillId="6" borderId="46" xfId="0" applyNumberFormat="1" applyFont="1" applyFill="1" applyBorder="1" applyAlignment="1" applyProtection="1">
      <alignment horizontal="center" vertical="center"/>
    </xf>
    <xf numFmtId="164" fontId="7" fillId="6" borderId="50" xfId="0" applyNumberFormat="1" applyFont="1" applyFill="1" applyBorder="1" applyAlignment="1" applyProtection="1">
      <alignment horizontal="center" vertical="center"/>
    </xf>
    <xf numFmtId="164" fontId="7" fillId="2" borderId="30" xfId="2" applyFont="1" applyFill="1" applyBorder="1" applyAlignment="1" applyProtection="1">
      <alignment horizontal="center" vertical="center" wrapText="1"/>
    </xf>
    <xf numFmtId="164" fontId="7" fillId="2" borderId="4" xfId="2" applyFont="1" applyFill="1" applyBorder="1" applyAlignment="1" applyProtection="1">
      <alignment horizontal="center" vertical="center" wrapText="1"/>
    </xf>
    <xf numFmtId="0" fontId="3" fillId="7" borderId="46" xfId="0" applyFont="1" applyFill="1" applyBorder="1" applyAlignment="1">
      <alignment horizontal="right" vertical="center"/>
    </xf>
    <xf numFmtId="0" fontId="3" fillId="7" borderId="39" xfId="0" applyFont="1" applyFill="1" applyBorder="1" applyAlignment="1">
      <alignment horizontal="right" vertical="center"/>
    </xf>
    <xf numFmtId="44" fontId="7" fillId="6" borderId="38" xfId="0" applyNumberFormat="1" applyFont="1" applyFill="1" applyBorder="1" applyAlignment="1" applyProtection="1">
      <alignment horizontal="center" vertical="center"/>
    </xf>
    <xf numFmtId="44" fontId="7" fillId="6" borderId="43" xfId="0" applyNumberFormat="1" applyFont="1" applyFill="1" applyBorder="1" applyAlignment="1" applyProtection="1">
      <alignment horizontal="center" vertical="center"/>
    </xf>
    <xf numFmtId="0" fontId="3" fillId="7" borderId="51" xfId="0" applyFont="1" applyFill="1" applyBorder="1" applyAlignment="1">
      <alignment horizontal="right" vertical="center"/>
    </xf>
    <xf numFmtId="0" fontId="3" fillId="7" borderId="50" xfId="0" applyFont="1" applyFill="1" applyBorder="1" applyAlignment="1">
      <alignment horizontal="right" vertical="center"/>
    </xf>
    <xf numFmtId="44" fontId="7" fillId="6" borderId="46" xfId="0" applyNumberFormat="1" applyFont="1" applyFill="1" applyBorder="1" applyAlignment="1" applyProtection="1">
      <alignment horizontal="center" vertical="center"/>
    </xf>
    <xf numFmtId="44" fontId="7" fillId="6" borderId="50" xfId="0" applyNumberFormat="1" applyFont="1" applyFill="1" applyBorder="1" applyAlignment="1" applyProtection="1">
      <alignment horizontal="center" vertical="center"/>
    </xf>
    <xf numFmtId="0" fontId="3" fillId="7" borderId="38" xfId="0" applyFont="1" applyFill="1" applyBorder="1" applyAlignment="1">
      <alignment horizontal="right" vertical="center"/>
    </xf>
    <xf numFmtId="0" fontId="3" fillId="7" borderId="43" xfId="0" applyFont="1" applyFill="1" applyBorder="1" applyAlignment="1">
      <alignment horizontal="right" vertical="center"/>
    </xf>
    <xf numFmtId="0" fontId="7" fillId="2" borderId="29" xfId="0" applyFont="1" applyFill="1" applyBorder="1" applyAlignment="1">
      <alignment horizontal="center" vertical="center"/>
    </xf>
    <xf numFmtId="0" fontId="7" fillId="2" borderId="24" xfId="0" applyFont="1" applyFill="1" applyBorder="1" applyAlignment="1">
      <alignment horizontal="center" vertical="center"/>
    </xf>
    <xf numFmtId="0" fontId="3" fillId="8" borderId="38" xfId="0" applyFont="1" applyFill="1" applyBorder="1" applyAlignment="1">
      <alignment horizontal="center" vertical="center" wrapText="1"/>
    </xf>
    <xf numFmtId="0" fontId="3" fillId="8" borderId="39" xfId="0" applyFont="1" applyFill="1" applyBorder="1" applyAlignment="1">
      <alignment horizontal="center" vertical="center" wrapText="1"/>
    </xf>
    <xf numFmtId="0" fontId="3" fillId="8" borderId="42" xfId="0" applyFont="1" applyFill="1" applyBorder="1" applyAlignment="1">
      <alignment horizontal="left" vertical="center" wrapText="1"/>
    </xf>
    <xf numFmtId="0" fontId="3" fillId="8" borderId="47" xfId="0" applyFont="1" applyFill="1" applyBorder="1" applyAlignment="1">
      <alignment horizontal="left" vertical="center" wrapText="1"/>
    </xf>
    <xf numFmtId="0" fontId="0" fillId="5" borderId="36" xfId="0" applyFont="1" applyFill="1" applyBorder="1" applyAlignment="1" applyProtection="1">
      <alignment horizontal="left" vertical="center"/>
      <protection locked="0"/>
    </xf>
    <xf numFmtId="0" fontId="0" fillId="5" borderId="58" xfId="0" applyFont="1" applyFill="1" applyBorder="1" applyAlignment="1" applyProtection="1">
      <alignment horizontal="left" vertical="center"/>
      <protection locked="0"/>
    </xf>
    <xf numFmtId="0" fontId="0" fillId="0" borderId="26" xfId="0" applyFont="1" applyBorder="1" applyAlignment="1">
      <alignment horizontal="left" vertical="center"/>
    </xf>
    <xf numFmtId="0" fontId="0" fillId="0" borderId="53" xfId="0" applyFont="1" applyBorder="1" applyAlignment="1">
      <alignment horizontal="left" vertical="center"/>
    </xf>
    <xf numFmtId="0" fontId="0" fillId="0" borderId="4" xfId="0" applyFont="1" applyBorder="1" applyAlignment="1">
      <alignment horizontal="left" vertical="center"/>
    </xf>
    <xf numFmtId="0" fontId="0" fillId="0" borderId="28" xfId="0" applyFont="1" applyBorder="1" applyAlignment="1">
      <alignment horizontal="left" vertical="center" wrapText="1"/>
    </xf>
    <xf numFmtId="0" fontId="7" fillId="4" borderId="30" xfId="0" applyFont="1" applyFill="1" applyBorder="1" applyAlignment="1">
      <alignment horizontal="center" vertical="center"/>
    </xf>
    <xf numFmtId="0" fontId="7" fillId="4" borderId="33" xfId="0" applyFont="1" applyFill="1" applyBorder="1" applyAlignment="1">
      <alignment horizontal="center" vertical="center"/>
    </xf>
    <xf numFmtId="0" fontId="0" fillId="5" borderId="4" xfId="0" applyFont="1" applyFill="1" applyBorder="1" applyAlignment="1" applyProtection="1">
      <alignment horizontal="center" vertical="center" wrapText="1"/>
      <protection locked="0"/>
    </xf>
    <xf numFmtId="0" fontId="3" fillId="4" borderId="30" xfId="0" applyFont="1" applyFill="1" applyBorder="1" applyAlignment="1">
      <alignment horizontal="center" vertical="center"/>
    </xf>
    <xf numFmtId="0" fontId="0" fillId="5" borderId="25" xfId="0" applyFont="1" applyFill="1" applyBorder="1" applyAlignment="1" applyProtection="1">
      <alignment horizontal="center" vertical="center" wrapText="1"/>
      <protection locked="0"/>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2" borderId="42"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5" fillId="9" borderId="44" xfId="0" applyFont="1" applyFill="1" applyBorder="1" applyAlignment="1">
      <alignment horizontal="left" vertical="center" wrapText="1"/>
    </xf>
    <xf numFmtId="0" fontId="5" fillId="9" borderId="35" xfId="0" applyFont="1" applyFill="1" applyBorder="1" applyAlignment="1">
      <alignment horizontal="left" vertical="center" wrapText="1"/>
    </xf>
    <xf numFmtId="0" fontId="5" fillId="9" borderId="45" xfId="0" applyFont="1" applyFill="1" applyBorder="1" applyAlignment="1">
      <alignment horizontal="left" vertical="center" wrapText="1"/>
    </xf>
    <xf numFmtId="166" fontId="7" fillId="15" borderId="38" xfId="0" applyNumberFormat="1" applyFont="1" applyFill="1" applyBorder="1" applyAlignment="1" applyProtection="1">
      <alignment horizontal="center" vertical="center"/>
    </xf>
    <xf numFmtId="166" fontId="7" fillId="15" borderId="43" xfId="0" applyNumberFormat="1" applyFont="1" applyFill="1" applyBorder="1" applyAlignment="1" applyProtection="1">
      <alignment horizontal="center" vertical="center"/>
    </xf>
    <xf numFmtId="0" fontId="5" fillId="9" borderId="41" xfId="0" applyFont="1" applyFill="1" applyBorder="1" applyAlignment="1">
      <alignment horizontal="left" vertical="center" wrapText="1"/>
    </xf>
    <xf numFmtId="0" fontId="5" fillId="9" borderId="37" xfId="0" applyFont="1" applyFill="1" applyBorder="1" applyAlignment="1">
      <alignment horizontal="left" vertical="center" wrapText="1"/>
    </xf>
    <xf numFmtId="0" fontId="5" fillId="9" borderId="49" xfId="0" applyFont="1" applyFill="1" applyBorder="1" applyAlignment="1">
      <alignment horizontal="left" vertical="center" wrapText="1"/>
    </xf>
    <xf numFmtId="0" fontId="17" fillId="11" borderId="38" xfId="0" applyFont="1" applyFill="1" applyBorder="1" applyAlignment="1">
      <alignment horizontal="center" vertical="center" wrapText="1"/>
    </xf>
    <xf numFmtId="0" fontId="17" fillId="11" borderId="39" xfId="0" applyFont="1" applyFill="1" applyBorder="1" applyAlignment="1">
      <alignment horizontal="center" vertical="center" wrapText="1"/>
    </xf>
    <xf numFmtId="0" fontId="17" fillId="11" borderId="43" xfId="0" applyFont="1" applyFill="1" applyBorder="1" applyAlignment="1">
      <alignment horizontal="center" vertical="center" wrapText="1"/>
    </xf>
    <xf numFmtId="0" fontId="7" fillId="15" borderId="42" xfId="0" applyFont="1" applyFill="1" applyBorder="1" applyAlignment="1">
      <alignment horizontal="center" vertical="center" wrapText="1"/>
    </xf>
    <xf numFmtId="0" fontId="7" fillId="15" borderId="47" xfId="0" applyFont="1" applyFill="1" applyBorder="1" applyAlignment="1">
      <alignment horizontal="center" vertical="center" wrapText="1"/>
    </xf>
    <xf numFmtId="0" fontId="7" fillId="15" borderId="48" xfId="0" applyFont="1" applyFill="1" applyBorder="1" applyAlignment="1">
      <alignment horizontal="center" vertical="center" wrapText="1"/>
    </xf>
    <xf numFmtId="0" fontId="7" fillId="11" borderId="38" xfId="0" applyFont="1" applyFill="1" applyBorder="1" applyAlignment="1">
      <alignment horizontal="center" vertical="center" wrapText="1"/>
    </xf>
    <xf numFmtId="0" fontId="7" fillId="11" borderId="39" xfId="0" applyFont="1" applyFill="1" applyBorder="1" applyAlignment="1">
      <alignment horizontal="center" vertical="center" wrapText="1"/>
    </xf>
    <xf numFmtId="0" fontId="7" fillId="11" borderId="43" xfId="0" applyFont="1" applyFill="1" applyBorder="1" applyAlignment="1">
      <alignment horizontal="center" vertical="center" wrapText="1"/>
    </xf>
    <xf numFmtId="0" fontId="5" fillId="12" borderId="4" xfId="0" applyFont="1" applyFill="1" applyBorder="1" applyAlignment="1">
      <alignment horizontal="center"/>
    </xf>
    <xf numFmtId="0" fontId="6" fillId="0" borderId="4" xfId="0" applyFont="1" applyBorder="1" applyAlignment="1">
      <alignment horizontal="center"/>
    </xf>
  </cellXfs>
  <cellStyles count="5">
    <cellStyle name="Comma 2" xfId="3" xr:uid="{ECDE1AF2-FB5A-4F30-BEA5-AF47CC438371}"/>
    <cellStyle name="Currency" xfId="4" builtinId="4"/>
    <cellStyle name="Currency 2" xfId="2" xr:uid="{B845C519-CF3C-420E-9C49-BE5688369522}"/>
    <cellStyle name="Normal" xfId="0" builtinId="0"/>
    <cellStyle name="Normal 2 2" xfId="1" xr:uid="{CA681F24-11F5-4C7D-B71B-CF4A7068778A}"/>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FF"/>
      <color rgb="FF99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2</xdr:row>
      <xdr:rowOff>0</xdr:rowOff>
    </xdr:from>
    <xdr:to>
      <xdr:col>0</xdr:col>
      <xdr:colOff>76199</xdr:colOff>
      <xdr:row>10</xdr:row>
      <xdr:rowOff>221490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6199" y="9782175"/>
          <a:ext cx="6417653" cy="2471378"/>
        </a:xfrm>
        <a:prstGeom prst="rect">
          <a:avLst/>
        </a:prstGeom>
      </xdr:spPr>
    </xdr:pic>
    <xdr:clientData/>
  </xdr:twoCellAnchor>
  <xdr:twoCellAnchor editAs="oneCell">
    <xdr:from>
      <xdr:col>3</xdr:col>
      <xdr:colOff>648891</xdr:colOff>
      <xdr:row>2</xdr:row>
      <xdr:rowOff>0</xdr:rowOff>
    </xdr:from>
    <xdr:to>
      <xdr:col>3</xdr:col>
      <xdr:colOff>648891</xdr:colOff>
      <xdr:row>3</xdr:row>
      <xdr:rowOff>64749</xdr:rowOff>
    </xdr:to>
    <xdr:pic>
      <xdr:nvPicPr>
        <xdr:cNvPr id="3" name="Picture 2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49041" y="10849612"/>
          <a:ext cx="307" cy="257971"/>
        </a:xfrm>
        <a:prstGeom prst="rect">
          <a:avLst/>
        </a:prstGeom>
        <a:noFill/>
      </xdr:spPr>
    </xdr:pic>
    <xdr:clientData/>
  </xdr:twoCellAnchor>
  <xdr:twoCellAnchor editAs="oneCell">
    <xdr:from>
      <xdr:col>3</xdr:col>
      <xdr:colOff>816428</xdr:colOff>
      <xdr:row>19</xdr:row>
      <xdr:rowOff>190500</xdr:rowOff>
    </xdr:from>
    <xdr:to>
      <xdr:col>5</xdr:col>
      <xdr:colOff>1274666</xdr:colOff>
      <xdr:row>24</xdr:row>
      <xdr:rowOff>114084</xdr:rowOff>
    </xdr:to>
    <xdr:pic>
      <xdr:nvPicPr>
        <xdr:cNvPr id="4" name="Picture 3">
          <a:extLst>
            <a:ext uri="{FF2B5EF4-FFF2-40B4-BE49-F238E27FC236}">
              <a16:creationId xmlns:a16="http://schemas.microsoft.com/office/drawing/2014/main" id="{60FD683B-A00E-F379-273D-18F1108A6D52}"/>
            </a:ext>
          </a:extLst>
        </xdr:cNvPr>
        <xdr:cNvPicPr>
          <a:picLocks noChangeAspect="1"/>
        </xdr:cNvPicPr>
      </xdr:nvPicPr>
      <xdr:blipFill>
        <a:blip xmlns:r="http://schemas.openxmlformats.org/officeDocument/2006/relationships" r:embed="rId3"/>
        <a:stretch>
          <a:fillRect/>
        </a:stretch>
      </xdr:blipFill>
      <xdr:spPr>
        <a:xfrm>
          <a:off x="2168071" y="5778500"/>
          <a:ext cx="3596952" cy="25361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A9125-7525-46EC-9060-E5F4ABA5CF7B}">
  <dimension ref="A1:I85"/>
  <sheetViews>
    <sheetView showGridLines="0" tabSelected="1" zoomScale="90" zoomScaleNormal="90" workbookViewId="0">
      <selection sqref="A1:F2"/>
    </sheetView>
  </sheetViews>
  <sheetFormatPr defaultColWidth="0" defaultRowHeight="0" customHeight="1" zeroHeight="1" x14ac:dyDescent="0.35"/>
  <cols>
    <col min="1" max="1" width="5.7265625" style="16" customWidth="1"/>
    <col min="2" max="2" width="4.453125" style="16" customWidth="1"/>
    <col min="3" max="3" width="9.1796875" style="16" customWidth="1"/>
    <col min="4" max="4" width="14.1796875" style="16" customWidth="1"/>
    <col min="5" max="5" width="30.7265625" style="16" customWidth="1"/>
    <col min="6" max="6" width="114.1796875" style="16" customWidth="1"/>
    <col min="7" max="7" width="3.26953125" style="16" customWidth="1"/>
    <col min="8" max="16384" width="9.1796875" style="16" hidden="1"/>
  </cols>
  <sheetData>
    <row r="1" spans="1:8" ht="15" customHeight="1" x14ac:dyDescent="0.35">
      <c r="A1" s="190" t="s">
        <v>37</v>
      </c>
      <c r="B1" s="190"/>
      <c r="C1" s="190"/>
      <c r="D1" s="190"/>
      <c r="E1" s="190"/>
      <c r="F1" s="191"/>
      <c r="G1" s="15"/>
    </row>
    <row r="2" spans="1:8" ht="15" customHeight="1" x14ac:dyDescent="0.35">
      <c r="A2" s="190"/>
      <c r="B2" s="190"/>
      <c r="C2" s="190"/>
      <c r="D2" s="190"/>
      <c r="E2" s="190"/>
      <c r="F2" s="191"/>
      <c r="G2" s="15"/>
    </row>
    <row r="3" spans="1:8" s="4" customFormat="1" ht="14.5" x14ac:dyDescent="0.35">
      <c r="A3" s="1" t="s">
        <v>45</v>
      </c>
      <c r="B3" s="108" t="s">
        <v>4</v>
      </c>
      <c r="C3" s="108"/>
      <c r="D3" s="108"/>
      <c r="E3" s="108"/>
      <c r="F3" s="108"/>
      <c r="G3" s="17"/>
    </row>
    <row r="4" spans="1:8" s="4" customFormat="1" ht="14.5" x14ac:dyDescent="0.35">
      <c r="A4" s="13">
        <v>1</v>
      </c>
      <c r="B4" s="109" t="s">
        <v>131</v>
      </c>
      <c r="C4" s="108"/>
      <c r="D4" s="108"/>
      <c r="E4" s="108"/>
      <c r="F4" s="108"/>
      <c r="G4" s="18"/>
    </row>
    <row r="5" spans="1:8" s="4" customFormat="1" ht="14.5" x14ac:dyDescent="0.35">
      <c r="A5" s="13"/>
      <c r="B5" s="109"/>
      <c r="C5" s="108"/>
      <c r="D5" s="108"/>
      <c r="E5" s="108"/>
      <c r="F5" s="108"/>
      <c r="G5" s="18"/>
    </row>
    <row r="6" spans="1:8" s="4" customFormat="1" ht="14.5" x14ac:dyDescent="0.35">
      <c r="A6" s="1"/>
      <c r="B6" s="108" t="s">
        <v>98</v>
      </c>
      <c r="C6" s="108"/>
      <c r="D6" s="108"/>
      <c r="E6" s="108"/>
      <c r="F6" s="108"/>
      <c r="G6" s="18"/>
    </row>
    <row r="7" spans="1:8" ht="14.5" x14ac:dyDescent="0.35">
      <c r="A7" s="13"/>
      <c r="B7" s="197" t="s">
        <v>3</v>
      </c>
      <c r="C7" s="197"/>
      <c r="D7" s="197"/>
      <c r="E7" s="198" t="s">
        <v>63</v>
      </c>
      <c r="F7" s="198"/>
    </row>
    <row r="8" spans="1:8" ht="14.5" x14ac:dyDescent="0.35">
      <c r="A8" s="13"/>
      <c r="B8" s="197"/>
      <c r="C8" s="197"/>
      <c r="D8" s="197"/>
      <c r="E8" s="110" t="s">
        <v>5</v>
      </c>
      <c r="F8" s="110" t="s">
        <v>6</v>
      </c>
    </row>
    <row r="9" spans="1:8" ht="55" customHeight="1" x14ac:dyDescent="0.35">
      <c r="A9" s="13"/>
      <c r="B9" s="111" t="s">
        <v>9</v>
      </c>
      <c r="C9" s="207" t="s">
        <v>128</v>
      </c>
      <c r="D9" s="208"/>
      <c r="E9" s="3" t="s">
        <v>10</v>
      </c>
      <c r="F9" s="9" t="s">
        <v>10</v>
      </c>
      <c r="G9" s="19"/>
      <c r="H9" s="19"/>
    </row>
    <row r="10" spans="1:8" s="4" customFormat="1" ht="35.15" customHeight="1" x14ac:dyDescent="0.35">
      <c r="A10" s="1"/>
      <c r="B10" s="199" t="s">
        <v>7</v>
      </c>
      <c r="C10" s="201" t="s">
        <v>96</v>
      </c>
      <c r="D10" s="202"/>
      <c r="E10" s="203" t="s">
        <v>21</v>
      </c>
      <c r="F10" s="8" t="s">
        <v>8</v>
      </c>
      <c r="G10" s="19"/>
      <c r="H10" s="19"/>
    </row>
    <row r="11" spans="1:8" s="4" customFormat="1" ht="30.65" customHeight="1" x14ac:dyDescent="0.35">
      <c r="A11" s="1"/>
      <c r="B11" s="200"/>
      <c r="C11" s="205" t="s">
        <v>97</v>
      </c>
      <c r="D11" s="206"/>
      <c r="E11" s="204"/>
      <c r="F11" s="112" t="s">
        <v>22</v>
      </c>
      <c r="G11" s="19"/>
      <c r="H11" s="19"/>
    </row>
    <row r="12" spans="1:8" s="4" customFormat="1" ht="14.15" customHeight="1" x14ac:dyDescent="0.35">
      <c r="A12" s="1"/>
      <c r="B12" s="209" t="s">
        <v>11</v>
      </c>
      <c r="C12" s="209"/>
      <c r="D12" s="209"/>
      <c r="E12" s="10" t="s">
        <v>38</v>
      </c>
      <c r="F12" s="10" t="s">
        <v>39</v>
      </c>
      <c r="G12" s="19"/>
      <c r="H12" s="19"/>
    </row>
    <row r="13" spans="1:8" ht="14.5" x14ac:dyDescent="0.35">
      <c r="A13" s="13"/>
      <c r="B13" s="14"/>
      <c r="C13" s="14"/>
      <c r="D13" s="14"/>
      <c r="E13" s="14"/>
      <c r="F13" s="14"/>
      <c r="G13" s="15"/>
    </row>
    <row r="14" spans="1:8" s="4" customFormat="1" ht="14.5" x14ac:dyDescent="0.35">
      <c r="A14" s="1" t="s">
        <v>47</v>
      </c>
      <c r="B14" s="2" t="s">
        <v>33</v>
      </c>
      <c r="C14" s="2"/>
      <c r="D14" s="2"/>
      <c r="E14" s="2"/>
      <c r="F14" s="2"/>
      <c r="G14" s="17"/>
    </row>
    <row r="15" spans="1:8" ht="46" customHeight="1" x14ac:dyDescent="0.35">
      <c r="A15" s="13"/>
      <c r="B15" s="14" t="s">
        <v>0</v>
      </c>
      <c r="C15" s="188" t="s">
        <v>165</v>
      </c>
      <c r="D15" s="210"/>
      <c r="E15" s="210"/>
      <c r="F15" s="211"/>
      <c r="G15" s="15"/>
    </row>
    <row r="16" spans="1:8" ht="31.5" customHeight="1" x14ac:dyDescent="0.35">
      <c r="A16" s="13"/>
      <c r="B16" s="14" t="s">
        <v>1</v>
      </c>
      <c r="C16" s="186" t="s">
        <v>134</v>
      </c>
      <c r="D16" s="186"/>
      <c r="E16" s="186"/>
      <c r="F16" s="187"/>
      <c r="G16" s="15"/>
    </row>
    <row r="17" spans="1:9" ht="15" customHeight="1" x14ac:dyDescent="0.35">
      <c r="A17" s="13"/>
      <c r="B17" s="14" t="s">
        <v>2</v>
      </c>
      <c r="C17" s="143" t="s">
        <v>35</v>
      </c>
      <c r="D17" s="144"/>
      <c r="E17" s="144"/>
      <c r="F17" s="145"/>
      <c r="G17" s="15"/>
    </row>
    <row r="18" spans="1:9" ht="14.5" x14ac:dyDescent="0.35">
      <c r="A18" s="13"/>
      <c r="B18" s="14"/>
      <c r="C18" s="146"/>
      <c r="D18" s="146"/>
      <c r="E18" s="146"/>
      <c r="F18" s="146"/>
      <c r="G18" s="15"/>
    </row>
    <row r="19" spans="1:9" ht="14.5" x14ac:dyDescent="0.35">
      <c r="A19" s="25" t="s">
        <v>58</v>
      </c>
      <c r="B19" s="2" t="s">
        <v>40</v>
      </c>
      <c r="C19" s="146"/>
      <c r="D19" s="146"/>
      <c r="E19" s="146"/>
      <c r="F19" s="146"/>
      <c r="G19" s="15"/>
    </row>
    <row r="20" spans="1:9" ht="148.5" customHeight="1" x14ac:dyDescent="0.35">
      <c r="A20" s="13"/>
      <c r="B20" s="20" t="s">
        <v>0</v>
      </c>
      <c r="C20" s="210" t="s">
        <v>34</v>
      </c>
      <c r="D20" s="210"/>
      <c r="E20" s="210"/>
      <c r="F20" s="210"/>
      <c r="G20" s="22"/>
    </row>
    <row r="21" spans="1:9" ht="14.25" customHeight="1" x14ac:dyDescent="0.35">
      <c r="A21" s="15"/>
      <c r="B21" s="23"/>
      <c r="C21" s="188"/>
      <c r="D21" s="188"/>
      <c r="E21" s="188"/>
      <c r="F21" s="188"/>
      <c r="G21" s="21"/>
    </row>
    <row r="22" spans="1:9" ht="14.25" customHeight="1" x14ac:dyDescent="0.35">
      <c r="A22" s="15"/>
      <c r="B22" s="23"/>
      <c r="C22" s="188"/>
      <c r="D22" s="188"/>
      <c r="E22" s="188"/>
      <c r="F22" s="188"/>
      <c r="G22" s="21"/>
    </row>
    <row r="23" spans="1:9" ht="14.25" customHeight="1" x14ac:dyDescent="0.35">
      <c r="A23" s="15"/>
      <c r="B23" s="15"/>
      <c r="C23" s="42"/>
      <c r="D23" s="42"/>
      <c r="E23" s="42"/>
      <c r="F23" s="42"/>
      <c r="G23" s="24"/>
    </row>
    <row r="24" spans="1:9" ht="14.25" customHeight="1" x14ac:dyDescent="0.35">
      <c r="C24" s="195"/>
      <c r="D24" s="195"/>
      <c r="E24" s="195"/>
      <c r="F24" s="195"/>
    </row>
    <row r="25" spans="1:9" ht="14.25" customHeight="1" x14ac:dyDescent="0.35">
      <c r="C25" s="42"/>
      <c r="D25" s="42"/>
      <c r="E25" s="42"/>
      <c r="F25" s="42"/>
    </row>
    <row r="26" spans="1:9" ht="14.5" x14ac:dyDescent="0.35">
      <c r="B26" s="146" t="s">
        <v>1</v>
      </c>
      <c r="C26" s="188" t="s">
        <v>135</v>
      </c>
      <c r="D26" s="188"/>
      <c r="E26" s="188"/>
      <c r="F26" s="188"/>
    </row>
    <row r="27" spans="1:9" ht="14.25" customHeight="1" x14ac:dyDescent="0.35">
      <c r="B27" s="16" t="s">
        <v>2</v>
      </c>
      <c r="C27" s="189" t="s">
        <v>41</v>
      </c>
      <c r="D27" s="189"/>
      <c r="E27" s="189"/>
      <c r="F27" s="189"/>
      <c r="G27" s="189"/>
    </row>
    <row r="28" spans="1:9" ht="14.25" customHeight="1" x14ac:dyDescent="0.35">
      <c r="F28" s="192"/>
      <c r="G28" s="193"/>
      <c r="H28" s="193"/>
      <c r="I28" s="194"/>
    </row>
    <row r="29" spans="1:9" s="4" customFormat="1" ht="14.5" x14ac:dyDescent="0.35">
      <c r="A29" s="1" t="s">
        <v>59</v>
      </c>
      <c r="B29" s="2" t="s">
        <v>42</v>
      </c>
      <c r="C29" s="2"/>
      <c r="D29" s="2"/>
      <c r="E29" s="2"/>
      <c r="F29" s="2"/>
      <c r="G29" s="17"/>
    </row>
    <row r="30" spans="1:9" ht="14.5" x14ac:dyDescent="0.35">
      <c r="A30" s="13"/>
      <c r="B30" s="13" t="s">
        <v>0</v>
      </c>
      <c r="C30" s="196" t="s">
        <v>36</v>
      </c>
      <c r="D30" s="196"/>
      <c r="E30" s="196"/>
      <c r="F30" s="196"/>
      <c r="G30" s="15"/>
    </row>
    <row r="31" spans="1:9" ht="18" customHeight="1" x14ac:dyDescent="0.35">
      <c r="A31" s="13"/>
      <c r="B31" s="13" t="s">
        <v>1</v>
      </c>
      <c r="C31" s="196" t="s">
        <v>69</v>
      </c>
      <c r="D31" s="196"/>
      <c r="E31" s="196"/>
      <c r="F31" s="196"/>
      <c r="G31" s="15"/>
    </row>
    <row r="32" spans="1:9" ht="14.5" x14ac:dyDescent="0.35">
      <c r="A32" s="13"/>
      <c r="B32" s="14"/>
      <c r="C32" s="14"/>
      <c r="D32" s="14"/>
      <c r="E32" s="14"/>
      <c r="F32" s="14"/>
      <c r="G32" s="15"/>
    </row>
    <row r="33" spans="2:2" ht="14.25" customHeight="1" x14ac:dyDescent="0.35">
      <c r="B33" s="151" t="str">
        <f>'2. Declaration'!B49</f>
        <v>Version_070425</v>
      </c>
    </row>
    <row r="34" spans="2:2" ht="14.25" customHeight="1" x14ac:dyDescent="0.35"/>
    <row r="35" spans="2:2" ht="14.25" customHeight="1" x14ac:dyDescent="0.35"/>
    <row r="36" spans="2:2" ht="14.25" customHeight="1" x14ac:dyDescent="0.35"/>
    <row r="37" spans="2:2" ht="14.25" customHeight="1" x14ac:dyDescent="0.35"/>
    <row r="38" spans="2:2" ht="14.25" customHeight="1" x14ac:dyDescent="0.35"/>
    <row r="39" spans="2:2" ht="14.25" customHeight="1" x14ac:dyDescent="0.35"/>
    <row r="40" spans="2:2" ht="14.25" customHeight="1" x14ac:dyDescent="0.35"/>
    <row r="41" spans="2:2" ht="14.25" customHeight="1" x14ac:dyDescent="0.35"/>
    <row r="42" spans="2:2" ht="14.25" customHeight="1" x14ac:dyDescent="0.35"/>
    <row r="43" spans="2:2" ht="14.25" customHeight="1" x14ac:dyDescent="0.35"/>
    <row r="44" spans="2:2" ht="14.25" customHeight="1" x14ac:dyDescent="0.35"/>
    <row r="45" spans="2:2" ht="14.25" customHeight="1" x14ac:dyDescent="0.35"/>
    <row r="46" spans="2:2" ht="14.25" customHeight="1" x14ac:dyDescent="0.35"/>
    <row r="47" spans="2:2" ht="14.25" customHeight="1" x14ac:dyDescent="0.35"/>
    <row r="48" spans="2:2"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sheetData>
  <sheetProtection algorithmName="SHA-512" hashValue="OyZPnr9/Jix1GeXU1bihYWj+/vwn0Dh+G2YBjQCJccMnKAFOUzThRIs8dC/8k14u59vwluVaIRW/HL9idtyv4Q==" saltValue="e/yMiPtoohptcqG6xzzDMQ==" spinCount="100000" sheet="1" objects="1" scenarios="1"/>
  <mergeCells count="20">
    <mergeCell ref="C31:F31"/>
    <mergeCell ref="B7:D8"/>
    <mergeCell ref="E7:F7"/>
    <mergeCell ref="B10:B11"/>
    <mergeCell ref="C10:D10"/>
    <mergeCell ref="E10:E11"/>
    <mergeCell ref="C11:D11"/>
    <mergeCell ref="C30:F30"/>
    <mergeCell ref="C22:F22"/>
    <mergeCell ref="C9:D9"/>
    <mergeCell ref="B12:D12"/>
    <mergeCell ref="C15:F15"/>
    <mergeCell ref="C20:F20"/>
    <mergeCell ref="C21:F21"/>
    <mergeCell ref="C16:F16"/>
    <mergeCell ref="C26:F26"/>
    <mergeCell ref="C27:G27"/>
    <mergeCell ref="A1:F2"/>
    <mergeCell ref="F28:I28"/>
    <mergeCell ref="C24:F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AB61-910D-460B-ADE4-A89A7A92BFB0}">
  <dimension ref="A1:F196"/>
  <sheetViews>
    <sheetView showGridLines="0" zoomScale="90" zoomScaleNormal="90" workbookViewId="0">
      <selection activeCell="C3" sqref="C3"/>
    </sheetView>
  </sheetViews>
  <sheetFormatPr defaultColWidth="0" defaultRowHeight="14.5" zeroHeight="1" x14ac:dyDescent="0.35"/>
  <cols>
    <col min="1" max="1" width="5.7265625" style="16" customWidth="1"/>
    <col min="2" max="2" width="66.1796875" style="16" customWidth="1"/>
    <col min="3" max="3" width="77.54296875" style="16" customWidth="1"/>
    <col min="4" max="4" width="11.6328125" style="16" customWidth="1"/>
    <col min="5" max="16384" width="0" style="16" hidden="1"/>
  </cols>
  <sheetData>
    <row r="1" spans="1:6" x14ac:dyDescent="0.35">
      <c r="A1" s="28" t="s">
        <v>43</v>
      </c>
      <c r="B1" s="29"/>
      <c r="C1" s="29"/>
    </row>
    <row r="2" spans="1:6" x14ac:dyDescent="0.35">
      <c r="A2" s="28"/>
      <c r="B2" s="29"/>
      <c r="C2" s="29"/>
    </row>
    <row r="3" spans="1:6" x14ac:dyDescent="0.35">
      <c r="A3" s="5">
        <v>1</v>
      </c>
      <c r="B3" s="6" t="s">
        <v>48</v>
      </c>
      <c r="C3" s="7"/>
    </row>
    <row r="4" spans="1:6" ht="30" customHeight="1" x14ac:dyDescent="0.35">
      <c r="A4" s="5">
        <v>2</v>
      </c>
      <c r="B4" s="6" t="s">
        <v>44</v>
      </c>
      <c r="C4" s="7"/>
    </row>
    <row r="5" spans="1:6" ht="15" customHeight="1" x14ac:dyDescent="0.35">
      <c r="A5" s="33"/>
      <c r="B5" s="34"/>
      <c r="C5" s="37"/>
    </row>
    <row r="6" spans="1:6" s="4" customFormat="1" ht="15" customHeight="1" x14ac:dyDescent="0.35">
      <c r="A6" s="35" t="s">
        <v>45</v>
      </c>
      <c r="B6" s="36" t="s">
        <v>46</v>
      </c>
      <c r="C6" s="38"/>
    </row>
    <row r="7" spans="1:6" s="4" customFormat="1" ht="15" customHeight="1" x14ac:dyDescent="0.35">
      <c r="A7" s="35"/>
      <c r="B7" s="36"/>
      <c r="C7" s="38"/>
    </row>
    <row r="8" spans="1:6" x14ac:dyDescent="0.35">
      <c r="A8" s="29" t="s">
        <v>152</v>
      </c>
      <c r="C8" s="189"/>
      <c r="D8" s="189"/>
    </row>
    <row r="9" spans="1:6" x14ac:dyDescent="0.35">
      <c r="A9" s="29"/>
      <c r="B9" s="29"/>
      <c r="C9" s="29"/>
    </row>
    <row r="10" spans="1:6" ht="45.5" customHeight="1" x14ac:dyDescent="0.35">
      <c r="A10" s="165" t="s">
        <v>0</v>
      </c>
      <c r="B10" s="189" t="str">
        <f>CONCATENATE(Hidden!B24,C3,Hidden!B26)</f>
        <v>I declare that I am duly authorised to submit this application on behalf of  (“Organisation”) or the Consortium (where applicable), to the Agency for Integrated Care Pte. Ltd. (“AIC”) and the information provided in this application form and any accompanying document(s) have been approved by the Chief Executive Officer (or approved delegates) of the Organisation or the Consortium (where applicable).</v>
      </c>
      <c r="C10" s="189"/>
    </row>
    <row r="11" spans="1:6" ht="15" customHeight="1" x14ac:dyDescent="0.35">
      <c r="A11" s="165"/>
      <c r="B11" s="177"/>
      <c r="C11" s="177"/>
      <c r="D11" s="166"/>
    </row>
    <row r="12" spans="1:6" ht="59" customHeight="1" x14ac:dyDescent="0.35">
      <c r="A12" s="165" t="s">
        <v>1</v>
      </c>
      <c r="B12" s="189" t="s">
        <v>160</v>
      </c>
      <c r="C12" s="189"/>
      <c r="D12" s="166"/>
    </row>
    <row r="13" spans="1:6" ht="15" customHeight="1" x14ac:dyDescent="0.35">
      <c r="A13" s="167"/>
      <c r="B13" s="34"/>
      <c r="C13" s="168"/>
      <c r="D13" s="166"/>
    </row>
    <row r="14" spans="1:6" s="148" customFormat="1" x14ac:dyDescent="0.35">
      <c r="A14" s="164" t="s">
        <v>2</v>
      </c>
      <c r="B14" s="218" t="s">
        <v>161</v>
      </c>
      <c r="C14" s="218"/>
      <c r="D14" s="218"/>
    </row>
    <row r="15" spans="1:6" s="148" customFormat="1" x14ac:dyDescent="0.35">
      <c r="A15" s="218"/>
      <c r="B15" s="218"/>
      <c r="C15" s="218"/>
      <c r="D15" s="152"/>
      <c r="E15" s="152"/>
      <c r="F15" s="152"/>
    </row>
    <row r="16" spans="1:6" s="148" customFormat="1" ht="36.5" customHeight="1" x14ac:dyDescent="0.35">
      <c r="A16" s="157" t="s">
        <v>153</v>
      </c>
      <c r="B16" s="218" t="s">
        <v>154</v>
      </c>
      <c r="C16" s="218"/>
      <c r="D16" s="164"/>
    </row>
    <row r="17" spans="1:6" s="148" customFormat="1" x14ac:dyDescent="0.35">
      <c r="A17" s="157" t="s">
        <v>156</v>
      </c>
      <c r="B17" s="218" t="s">
        <v>155</v>
      </c>
      <c r="C17" s="218"/>
      <c r="D17" s="164"/>
    </row>
    <row r="18" spans="1:6" s="148" customFormat="1" x14ac:dyDescent="0.35">
      <c r="A18" s="218"/>
      <c r="B18" s="218"/>
      <c r="C18" s="218"/>
      <c r="D18" s="152"/>
      <c r="E18" s="152"/>
      <c r="F18" s="152"/>
    </row>
    <row r="19" spans="1:6" s="148" customFormat="1" x14ac:dyDescent="0.35">
      <c r="B19" s="214" t="s">
        <v>136</v>
      </c>
      <c r="C19" s="215"/>
    </row>
    <row r="20" spans="1:6" s="148" customFormat="1" x14ac:dyDescent="0.35">
      <c r="B20" s="216"/>
      <c r="C20" s="217"/>
      <c r="D20" s="150"/>
      <c r="E20" s="150"/>
      <c r="F20" s="153"/>
    </row>
    <row r="21" spans="1:6" s="148" customFormat="1" x14ac:dyDescent="0.35">
      <c r="B21" s="159"/>
      <c r="C21" s="150"/>
      <c r="D21" s="150"/>
      <c r="E21" s="150"/>
      <c r="F21" s="153"/>
    </row>
    <row r="22" spans="1:6" s="148" customFormat="1" x14ac:dyDescent="0.35">
      <c r="B22" s="160"/>
      <c r="C22" s="150"/>
      <c r="D22" s="150"/>
      <c r="E22" s="150"/>
      <c r="F22" s="153"/>
    </row>
    <row r="23" spans="1:6" s="148" customFormat="1" ht="14.5" customHeight="1" x14ac:dyDescent="0.35">
      <c r="B23" s="161" t="s">
        <v>138</v>
      </c>
      <c r="C23" s="147"/>
      <c r="D23" s="154"/>
      <c r="E23" s="154"/>
      <c r="F23" s="154"/>
    </row>
    <row r="24" spans="1:6" s="148" customFormat="1" ht="14.5" customHeight="1" x14ac:dyDescent="0.35">
      <c r="B24" s="162" t="s">
        <v>139</v>
      </c>
      <c r="C24" s="163"/>
      <c r="D24" s="154"/>
      <c r="E24" s="154"/>
      <c r="F24" s="154"/>
    </row>
    <row r="25" spans="1:6" s="148" customFormat="1" x14ac:dyDescent="0.35">
      <c r="B25" s="161" t="s">
        <v>137</v>
      </c>
      <c r="C25" s="147"/>
      <c r="D25" s="150"/>
      <c r="E25" s="150"/>
      <c r="F25" s="153"/>
    </row>
    <row r="26" spans="1:6" s="148" customFormat="1" x14ac:dyDescent="0.35">
      <c r="B26" s="161"/>
      <c r="C26" s="173"/>
      <c r="D26" s="150"/>
      <c r="E26" s="150"/>
      <c r="F26" s="153"/>
    </row>
    <row r="27" spans="1:6" s="148" customFormat="1" x14ac:dyDescent="0.35">
      <c r="B27" s="161" t="s">
        <v>162</v>
      </c>
      <c r="C27" s="147"/>
      <c r="D27" s="150"/>
      <c r="E27" s="150"/>
      <c r="F27" s="153"/>
    </row>
    <row r="28" spans="1:6" s="148" customFormat="1" x14ac:dyDescent="0.35">
      <c r="B28" s="158"/>
      <c r="C28" s="158"/>
      <c r="D28" s="150"/>
      <c r="E28" s="150"/>
      <c r="F28" s="150"/>
    </row>
    <row r="29" spans="1:6" ht="15" customHeight="1" x14ac:dyDescent="0.35">
      <c r="A29" s="39" t="s">
        <v>47</v>
      </c>
      <c r="B29" s="213" t="s">
        <v>159</v>
      </c>
      <c r="C29" s="213"/>
    </row>
    <row r="30" spans="1:6" ht="15" customHeight="1" x14ac:dyDescent="0.35">
      <c r="A30" s="39"/>
    </row>
    <row r="31" spans="1:6" x14ac:dyDescent="0.35">
      <c r="A31" s="30"/>
      <c r="B31" s="142" t="s">
        <v>138</v>
      </c>
      <c r="C31" s="32"/>
    </row>
    <row r="32" spans="1:6" ht="15" customHeight="1" x14ac:dyDescent="0.35">
      <c r="A32" s="30"/>
      <c r="B32" s="31"/>
      <c r="C32" s="31"/>
    </row>
    <row r="33" spans="1:3" x14ac:dyDescent="0.35">
      <c r="A33" s="30"/>
      <c r="B33" s="31" t="s">
        <v>137</v>
      </c>
      <c r="C33" s="32"/>
    </row>
    <row r="34" spans="1:3" ht="15" customHeight="1" x14ac:dyDescent="0.35">
      <c r="A34" s="30"/>
      <c r="B34" s="31"/>
      <c r="C34" s="31"/>
    </row>
    <row r="35" spans="1:3" x14ac:dyDescent="0.35"/>
    <row r="36" spans="1:3" ht="14.25" customHeight="1" x14ac:dyDescent="0.35">
      <c r="A36" s="30"/>
      <c r="B36" s="212" t="s">
        <v>49</v>
      </c>
      <c r="C36" s="212"/>
    </row>
    <row r="37" spans="1:3" ht="15" customHeight="1" x14ac:dyDescent="0.35">
      <c r="A37" s="30"/>
      <c r="B37" s="31"/>
      <c r="C37" s="31"/>
    </row>
    <row r="38" spans="1:3" x14ac:dyDescent="0.35">
      <c r="A38" s="30"/>
      <c r="B38" s="142" t="s">
        <v>138</v>
      </c>
      <c r="C38" s="32"/>
    </row>
    <row r="39" spans="1:3" ht="15" customHeight="1" x14ac:dyDescent="0.35">
      <c r="A39" s="30"/>
      <c r="B39" s="31"/>
      <c r="C39" s="31"/>
    </row>
    <row r="40" spans="1:3" x14ac:dyDescent="0.35">
      <c r="A40" s="30"/>
      <c r="B40" s="31" t="s">
        <v>157</v>
      </c>
      <c r="C40" s="32"/>
    </row>
    <row r="41" spans="1:3" x14ac:dyDescent="0.35">
      <c r="A41" s="30"/>
      <c r="B41" s="31"/>
      <c r="C41" s="40"/>
    </row>
    <row r="42" spans="1:3" ht="15" customHeight="1" x14ac:dyDescent="0.35">
      <c r="A42" s="30"/>
      <c r="B42" s="31"/>
      <c r="C42" s="31"/>
    </row>
    <row r="43" spans="1:3" x14ac:dyDescent="0.35">
      <c r="A43" s="30"/>
      <c r="B43" s="142" t="s">
        <v>158</v>
      </c>
      <c r="C43" s="32"/>
    </row>
    <row r="44" spans="1:3" ht="15" customHeight="1" x14ac:dyDescent="0.35">
      <c r="A44" s="30"/>
      <c r="B44" s="31"/>
      <c r="C44" s="31"/>
    </row>
    <row r="45" spans="1:3" x14ac:dyDescent="0.35">
      <c r="A45" s="30"/>
      <c r="B45" s="31" t="s">
        <v>157</v>
      </c>
      <c r="C45" s="32"/>
    </row>
    <row r="46" spans="1:3" ht="15" customHeight="1" x14ac:dyDescent="0.35"/>
    <row r="47" spans="1:3" x14ac:dyDescent="0.35"/>
    <row r="48" spans="1:3" x14ac:dyDescent="0.35"/>
    <row r="49" spans="2:2" ht="4" customHeight="1" x14ac:dyDescent="0.35">
      <c r="B49" s="149" t="s">
        <v>166</v>
      </c>
    </row>
    <row r="50" spans="2:2" x14ac:dyDescent="0.35"/>
    <row r="51" spans="2:2" x14ac:dyDescent="0.35"/>
    <row r="52" spans="2:2" x14ac:dyDescent="0.35"/>
    <row r="53" spans="2:2" x14ac:dyDescent="0.35"/>
    <row r="54" spans="2:2" x14ac:dyDescent="0.35"/>
    <row r="55" spans="2:2" x14ac:dyDescent="0.35"/>
    <row r="56" spans="2:2" x14ac:dyDescent="0.35"/>
    <row r="57" spans="2:2" x14ac:dyDescent="0.35"/>
    <row r="58" spans="2:2" x14ac:dyDescent="0.35"/>
    <row r="59" spans="2:2" x14ac:dyDescent="0.35"/>
    <row r="60" spans="2:2" x14ac:dyDescent="0.35"/>
    <row r="61" spans="2:2" x14ac:dyDescent="0.35"/>
    <row r="62" spans="2:2" x14ac:dyDescent="0.35"/>
    <row r="63" spans="2:2" x14ac:dyDescent="0.35"/>
    <row r="64" spans="2:2"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sheetData>
  <sheetProtection algorithmName="SHA-512" hashValue="6Oan8h4o7uses7nw2/Ts48Oa3zwIZc/l2Uuhw/43rNLw/iRqak6+s5Kzss+2htyGT0n+wRWyQqNxSOnZaWU0/Q==" saltValue="fYtfjAAUv5HYe4J6YiiS9g==" spinCount="100000" sheet="1" objects="1" scenarios="1"/>
  <mergeCells count="11">
    <mergeCell ref="B36:C36"/>
    <mergeCell ref="C8:D8"/>
    <mergeCell ref="B29:C29"/>
    <mergeCell ref="B10:C10"/>
    <mergeCell ref="B19:C20"/>
    <mergeCell ref="A15:C15"/>
    <mergeCell ref="A18:C18"/>
    <mergeCell ref="B12:C12"/>
    <mergeCell ref="B14:D14"/>
    <mergeCell ref="B16:C16"/>
    <mergeCell ref="B17:C17"/>
  </mergeCells>
  <dataValidations count="1">
    <dataValidation allowBlank="1" showInputMessage="1" showErrorMessage="1" prompt="Signatory must be of CEO or equivalent in designation" sqref="C31 C33 C38 C45 C43 C40:C41" xr:uid="{413F9012-3D37-44C7-BDBD-5CBEACAF40B5}"/>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10C6-174A-4E55-A966-959B44A7CFF8}">
  <sheetPr>
    <pageSetUpPr autoPageBreaks="0"/>
  </sheetPr>
  <dimension ref="A1:M86"/>
  <sheetViews>
    <sheetView zoomScale="70" zoomScaleNormal="70" workbookViewId="0">
      <selection activeCell="B5" sqref="B5:C5"/>
    </sheetView>
  </sheetViews>
  <sheetFormatPr defaultColWidth="9.1796875" defaultRowHeight="14.5" x14ac:dyDescent="0.35"/>
  <cols>
    <col min="1" max="1" width="5.54296875" style="29" customWidth="1"/>
    <col min="2" max="2" width="63" style="29" customWidth="1"/>
    <col min="3" max="5" width="24.54296875" style="29" customWidth="1"/>
    <col min="6" max="13" width="24.54296875" style="16" customWidth="1"/>
    <col min="14" max="16384" width="9.1796875" style="16"/>
  </cols>
  <sheetData>
    <row r="1" spans="1:10" ht="15" customHeight="1" x14ac:dyDescent="0.35">
      <c r="A1" s="12" t="s">
        <v>45</v>
      </c>
      <c r="B1" s="57" t="s">
        <v>14</v>
      </c>
    </row>
    <row r="2" spans="1:10" ht="15" customHeight="1" x14ac:dyDescent="0.35">
      <c r="A2" s="26" t="s">
        <v>70</v>
      </c>
    </row>
    <row r="3" spans="1:10" ht="15" customHeight="1" thickBot="1" x14ac:dyDescent="0.4">
      <c r="A3" s="26"/>
      <c r="D3" s="99"/>
    </row>
    <row r="4" spans="1:10" ht="85" customHeight="1" thickBot="1" x14ac:dyDescent="0.4">
      <c r="A4" s="127" t="s">
        <v>12</v>
      </c>
      <c r="B4" s="254" t="s">
        <v>92</v>
      </c>
      <c r="C4" s="255"/>
      <c r="D4" s="128" t="s">
        <v>126</v>
      </c>
      <c r="E4" s="128" t="s">
        <v>127</v>
      </c>
      <c r="F4" s="129" t="s">
        <v>146</v>
      </c>
      <c r="G4" s="129" t="s">
        <v>145</v>
      </c>
    </row>
    <row r="5" spans="1:10" ht="20.5" customHeight="1" thickBot="1" x14ac:dyDescent="0.4">
      <c r="A5" s="123">
        <v>1</v>
      </c>
      <c r="B5" s="256"/>
      <c r="C5" s="257"/>
      <c r="D5" s="124"/>
      <c r="E5" s="125">
        <f>COUNTA(C7:C16)</f>
        <v>0</v>
      </c>
      <c r="F5" s="126">
        <f>IFERROR(IF(D5&lt;=5,VLOOKUP(B5,Hidden!$D$16:$I$22,2,FALSE),IF(D5&lt;=10,VLOOKUP(B5,Hidden!$D$16:$I$22,3,FALSE),IF(D5&lt;=15,VLOOKUP(B5,Hidden!$D$16:$I$22,4,FALSE),IF(D5&lt;=20,VLOOKUP(B5,Hidden!$D$16:$I$22,5,FALSE),VLOOKUP(B5,Hidden!$D$16:$I$22,6,FALSE))))),0)</f>
        <v>0</v>
      </c>
      <c r="G5" s="156">
        <f>F5/1.09</f>
        <v>0</v>
      </c>
      <c r="H5" s="68"/>
      <c r="I5" s="67"/>
      <c r="J5" s="68"/>
    </row>
    <row r="6" spans="1:10" ht="40.5" customHeight="1" thickBot="1" x14ac:dyDescent="0.4">
      <c r="A6" s="252" t="s">
        <v>91</v>
      </c>
      <c r="B6" s="253"/>
      <c r="C6" s="185" t="s">
        <v>93</v>
      </c>
      <c r="D6" s="136"/>
      <c r="E6" s="136"/>
      <c r="F6" s="136"/>
      <c r="G6" s="139"/>
      <c r="H6" s="140"/>
      <c r="I6" s="141"/>
      <c r="J6" s="68"/>
    </row>
    <row r="7" spans="1:10" ht="20.5" customHeight="1" x14ac:dyDescent="0.35">
      <c r="A7" s="122">
        <v>1</v>
      </c>
      <c r="B7" s="181"/>
      <c r="C7" s="178"/>
      <c r="D7" s="137"/>
      <c r="E7" s="137"/>
      <c r="F7" s="137"/>
      <c r="G7" s="139"/>
      <c r="H7" s="140"/>
      <c r="I7" s="141"/>
      <c r="J7" s="68"/>
    </row>
    <row r="8" spans="1:10" ht="20.5" customHeight="1" x14ac:dyDescent="0.35">
      <c r="A8" s="11">
        <v>2</v>
      </c>
      <c r="B8" s="182"/>
      <c r="C8" s="179"/>
      <c r="D8" s="138"/>
      <c r="E8" s="138"/>
      <c r="F8" s="138"/>
      <c r="G8" s="139"/>
      <c r="H8" s="140"/>
      <c r="I8" s="141"/>
      <c r="J8" s="68"/>
    </row>
    <row r="9" spans="1:10" ht="20.5" customHeight="1" x14ac:dyDescent="0.35">
      <c r="A9" s="11">
        <v>3</v>
      </c>
      <c r="B9" s="182"/>
      <c r="C9" s="179"/>
      <c r="D9" s="138"/>
      <c r="E9" s="138"/>
      <c r="F9" s="138"/>
      <c r="G9" s="139"/>
      <c r="H9" s="140"/>
      <c r="I9" s="141"/>
      <c r="J9" s="68"/>
    </row>
    <row r="10" spans="1:10" ht="20.5" customHeight="1" x14ac:dyDescent="0.35">
      <c r="A10" s="122">
        <v>4</v>
      </c>
      <c r="B10" s="182"/>
      <c r="C10" s="179"/>
      <c r="D10" s="138"/>
      <c r="E10" s="138"/>
      <c r="F10" s="138"/>
      <c r="G10" s="139"/>
      <c r="H10" s="139"/>
      <c r="I10" s="141"/>
      <c r="J10" s="68"/>
    </row>
    <row r="11" spans="1:10" ht="20.5" customHeight="1" x14ac:dyDescent="0.35">
      <c r="A11" s="11">
        <v>5</v>
      </c>
      <c r="B11" s="182"/>
      <c r="C11" s="179"/>
      <c r="D11" s="138"/>
      <c r="E11" s="138"/>
      <c r="F11" s="138"/>
      <c r="G11" s="140"/>
      <c r="H11" s="140"/>
      <c r="I11" s="141"/>
      <c r="J11" s="68"/>
    </row>
    <row r="12" spans="1:10" ht="20.5" customHeight="1" x14ac:dyDescent="0.35">
      <c r="A12" s="11">
        <v>6</v>
      </c>
      <c r="B12" s="182"/>
      <c r="C12" s="179"/>
      <c r="D12" s="138"/>
      <c r="E12" s="138"/>
      <c r="F12" s="138"/>
      <c r="G12" s="139"/>
      <c r="H12" s="140"/>
      <c r="I12" s="141"/>
      <c r="J12" s="68"/>
    </row>
    <row r="13" spans="1:10" ht="20.5" customHeight="1" x14ac:dyDescent="0.35">
      <c r="A13" s="122">
        <v>7</v>
      </c>
      <c r="B13" s="182"/>
      <c r="C13" s="179"/>
      <c r="D13" s="138"/>
      <c r="E13" s="138"/>
      <c r="F13" s="138"/>
      <c r="G13" s="139"/>
      <c r="H13" s="140"/>
      <c r="I13" s="141"/>
      <c r="J13" s="68"/>
    </row>
    <row r="14" spans="1:10" ht="20.5" customHeight="1" x14ac:dyDescent="0.35">
      <c r="A14" s="11">
        <v>8</v>
      </c>
      <c r="B14" s="182"/>
      <c r="C14" s="179"/>
      <c r="D14" s="138"/>
      <c r="E14" s="138"/>
      <c r="F14" s="138"/>
      <c r="G14" s="139"/>
      <c r="H14" s="140"/>
      <c r="I14" s="141"/>
      <c r="J14" s="68"/>
    </row>
    <row r="15" spans="1:10" ht="20.5" customHeight="1" x14ac:dyDescent="0.35">
      <c r="A15" s="11">
        <v>9</v>
      </c>
      <c r="B15" s="182"/>
      <c r="C15" s="179"/>
      <c r="D15" s="138"/>
      <c r="E15" s="138"/>
      <c r="F15" s="138"/>
      <c r="G15" s="139"/>
      <c r="H15" s="140"/>
      <c r="I15" s="141"/>
      <c r="J15" s="68"/>
    </row>
    <row r="16" spans="1:10" ht="20.5" customHeight="1" thickBot="1" x14ac:dyDescent="0.4">
      <c r="A16" s="122">
        <v>10</v>
      </c>
      <c r="B16" s="183"/>
      <c r="C16" s="180"/>
      <c r="D16" s="138"/>
      <c r="E16" s="138"/>
      <c r="F16" s="138"/>
      <c r="G16" s="139"/>
      <c r="H16" s="140"/>
      <c r="I16" s="141"/>
      <c r="J16" s="68"/>
    </row>
    <row r="17" spans="1:13" ht="15" thickBot="1" x14ac:dyDescent="0.4">
      <c r="A17" s="130" t="s">
        <v>61</v>
      </c>
      <c r="B17" s="131"/>
      <c r="C17" s="135">
        <f>ROUND(C18/1.09,2)</f>
        <v>0</v>
      </c>
      <c r="D17" s="134"/>
      <c r="E17" s="134"/>
      <c r="F17" s="141"/>
      <c r="G17" s="139"/>
      <c r="H17" s="139"/>
      <c r="I17" s="139"/>
    </row>
    <row r="18" spans="1:13" ht="15" thickBot="1" x14ac:dyDescent="0.4">
      <c r="A18" s="132" t="s">
        <v>66</v>
      </c>
      <c r="B18" s="133"/>
      <c r="C18" s="135">
        <f>ROUND(PRODUCT(E5:F5),2)</f>
        <v>0</v>
      </c>
      <c r="D18" s="134"/>
      <c r="E18" s="134"/>
      <c r="F18" s="141"/>
      <c r="G18" s="140"/>
      <c r="H18" s="139"/>
      <c r="I18" s="139"/>
    </row>
    <row r="19" spans="1:13" s="42" customFormat="1" x14ac:dyDescent="0.35">
      <c r="A19" s="92"/>
      <c r="B19" s="92"/>
      <c r="C19" s="92"/>
      <c r="D19" s="93"/>
      <c r="E19" s="93"/>
      <c r="G19" s="94"/>
    </row>
    <row r="20" spans="1:13" s="29" customFormat="1" x14ac:dyDescent="0.35">
      <c r="A20" s="57" t="s">
        <v>47</v>
      </c>
      <c r="B20" s="57" t="s">
        <v>15</v>
      </c>
    </row>
    <row r="21" spans="1:13" ht="15" thickBot="1" x14ac:dyDescent="0.4">
      <c r="A21" s="99" t="s">
        <v>140</v>
      </c>
    </row>
    <row r="22" spans="1:13" x14ac:dyDescent="0.35">
      <c r="A22" s="88" t="s">
        <v>12</v>
      </c>
      <c r="B22" s="265" t="s">
        <v>54</v>
      </c>
      <c r="C22" s="265"/>
      <c r="D22" s="265" t="s">
        <v>53</v>
      </c>
      <c r="E22" s="265"/>
      <c r="F22" s="265" t="s">
        <v>51</v>
      </c>
      <c r="G22" s="265"/>
      <c r="H22" s="265" t="s">
        <v>52</v>
      </c>
      <c r="I22" s="265"/>
      <c r="J22" s="262" t="s">
        <v>84</v>
      </c>
      <c r="K22" s="262"/>
      <c r="L22" s="262" t="s">
        <v>85</v>
      </c>
      <c r="M22" s="263"/>
    </row>
    <row r="23" spans="1:13" ht="39.65" customHeight="1" x14ac:dyDescent="0.35">
      <c r="A23" s="11">
        <v>1</v>
      </c>
      <c r="B23" s="260" t="s">
        <v>13</v>
      </c>
      <c r="C23" s="260"/>
      <c r="D23" s="221"/>
      <c r="E23" s="223"/>
      <c r="F23" s="221"/>
      <c r="G23" s="223"/>
      <c r="H23" s="221"/>
      <c r="I23" s="223"/>
      <c r="J23" s="264"/>
      <c r="K23" s="264"/>
      <c r="L23" s="264"/>
      <c r="M23" s="266"/>
    </row>
    <row r="24" spans="1:13" ht="27.65" customHeight="1" x14ac:dyDescent="0.35">
      <c r="A24" s="89">
        <v>2</v>
      </c>
      <c r="B24" s="258" t="s">
        <v>93</v>
      </c>
      <c r="C24" s="259"/>
      <c r="D24" s="221"/>
      <c r="E24" s="223"/>
      <c r="F24" s="221"/>
      <c r="G24" s="223"/>
      <c r="H24" s="221"/>
      <c r="I24" s="223"/>
      <c r="J24" s="221"/>
      <c r="K24" s="223"/>
      <c r="L24" s="221"/>
      <c r="M24" s="222"/>
    </row>
    <row r="25" spans="1:13" ht="28.5" customHeight="1" x14ac:dyDescent="0.35">
      <c r="A25" s="89">
        <v>3</v>
      </c>
      <c r="B25" s="258" t="s">
        <v>95</v>
      </c>
      <c r="C25" s="259"/>
      <c r="D25" s="221"/>
      <c r="E25" s="223"/>
      <c r="F25" s="221"/>
      <c r="G25" s="223"/>
      <c r="H25" s="221"/>
      <c r="I25" s="223"/>
      <c r="J25" s="221"/>
      <c r="K25" s="223"/>
      <c r="L25" s="221"/>
      <c r="M25" s="222"/>
    </row>
    <row r="26" spans="1:13" ht="77.150000000000006" customHeight="1" thickBot="1" x14ac:dyDescent="0.4">
      <c r="A26" s="60">
        <v>4</v>
      </c>
      <c r="B26" s="261" t="s">
        <v>94</v>
      </c>
      <c r="C26" s="261"/>
      <c r="D26" s="224"/>
      <c r="E26" s="225"/>
      <c r="F26" s="224"/>
      <c r="G26" s="225"/>
      <c r="H26" s="224"/>
      <c r="I26" s="225"/>
      <c r="J26" s="226"/>
      <c r="K26" s="226"/>
      <c r="L26" s="226"/>
      <c r="M26" s="227"/>
    </row>
    <row r="27" spans="1:13" s="29" customFormat="1" ht="15" thickBot="1" x14ac:dyDescent="0.4">
      <c r="A27" s="58"/>
      <c r="B27" s="57"/>
    </row>
    <row r="28" spans="1:13" s="29" customFormat="1" ht="30" customHeight="1" x14ac:dyDescent="0.35">
      <c r="A28" s="77" t="s">
        <v>12</v>
      </c>
      <c r="B28" s="43" t="s">
        <v>15</v>
      </c>
      <c r="C28" s="90" t="s">
        <v>55</v>
      </c>
      <c r="D28" s="75" t="s">
        <v>62</v>
      </c>
      <c r="E28" s="76" t="s">
        <v>24</v>
      </c>
      <c r="F28" s="75" t="s">
        <v>62</v>
      </c>
      <c r="G28" s="76" t="s">
        <v>24</v>
      </c>
      <c r="H28" s="75" t="s">
        <v>62</v>
      </c>
      <c r="I28" s="76" t="s">
        <v>24</v>
      </c>
      <c r="J28" s="75" t="s">
        <v>62</v>
      </c>
      <c r="K28" s="76" t="s">
        <v>24</v>
      </c>
      <c r="L28" s="75" t="s">
        <v>62</v>
      </c>
      <c r="M28" s="78" t="s">
        <v>24</v>
      </c>
    </row>
    <row r="29" spans="1:13" s="29" customFormat="1" ht="15" customHeight="1" x14ac:dyDescent="0.35">
      <c r="A29" s="11">
        <v>1</v>
      </c>
      <c r="B29" s="45" t="s">
        <v>64</v>
      </c>
      <c r="C29" s="61">
        <v>1300</v>
      </c>
      <c r="D29" s="79"/>
      <c r="E29" s="66"/>
      <c r="F29" s="79"/>
      <c r="G29" s="66"/>
      <c r="H29" s="79"/>
      <c r="I29" s="66"/>
      <c r="J29" s="79"/>
      <c r="K29" s="66"/>
      <c r="L29" s="79"/>
      <c r="M29" s="66"/>
    </row>
    <row r="30" spans="1:13" s="29" customFormat="1" ht="15" customHeight="1" x14ac:dyDescent="0.35">
      <c r="A30" s="11">
        <v>2</v>
      </c>
      <c r="B30" s="44" t="s">
        <v>65</v>
      </c>
      <c r="C30" s="61">
        <v>1200</v>
      </c>
      <c r="D30" s="79"/>
      <c r="E30" s="66"/>
      <c r="F30" s="79"/>
      <c r="G30" s="66"/>
      <c r="H30" s="79"/>
      <c r="I30" s="66"/>
      <c r="J30" s="79"/>
      <c r="K30" s="66"/>
      <c r="L30" s="79"/>
      <c r="M30" s="66"/>
    </row>
    <row r="31" spans="1:13" s="29" customFormat="1" ht="15" customHeight="1" x14ac:dyDescent="0.35">
      <c r="A31" s="11">
        <v>3</v>
      </c>
      <c r="B31" s="27" t="s">
        <v>72</v>
      </c>
      <c r="C31" s="61">
        <v>350</v>
      </c>
      <c r="D31" s="79"/>
      <c r="E31" s="86"/>
      <c r="F31" s="100"/>
      <c r="G31" s="86"/>
      <c r="H31" s="100"/>
      <c r="I31" s="86"/>
      <c r="J31" s="100"/>
      <c r="K31" s="86"/>
      <c r="L31" s="100"/>
      <c r="M31" s="86"/>
    </row>
    <row r="32" spans="1:13" s="29" customFormat="1" ht="15" customHeight="1" x14ac:dyDescent="0.35">
      <c r="A32" s="11">
        <v>4</v>
      </c>
      <c r="B32" s="27" t="s">
        <v>73</v>
      </c>
      <c r="C32" s="69">
        <v>290</v>
      </c>
      <c r="D32" s="79"/>
      <c r="E32" s="66"/>
      <c r="F32" s="79"/>
      <c r="G32" s="66"/>
      <c r="H32" s="79"/>
      <c r="I32" s="66"/>
      <c r="J32" s="79"/>
      <c r="K32" s="66"/>
      <c r="L32" s="79"/>
      <c r="M32" s="66"/>
    </row>
    <row r="33" spans="1:13" s="29" customFormat="1" ht="15" customHeight="1" x14ac:dyDescent="0.35">
      <c r="A33" s="11">
        <v>5</v>
      </c>
      <c r="B33" s="44" t="s">
        <v>71</v>
      </c>
      <c r="C33" s="61">
        <v>1200</v>
      </c>
      <c r="D33" s="79"/>
      <c r="E33" s="66"/>
      <c r="F33" s="79"/>
      <c r="G33" s="66"/>
      <c r="H33" s="79"/>
      <c r="I33" s="66"/>
      <c r="J33" s="79"/>
      <c r="K33" s="66"/>
      <c r="L33" s="79"/>
      <c r="M33" s="66"/>
    </row>
    <row r="34" spans="1:13" s="29" customFormat="1" ht="15" customHeight="1" x14ac:dyDescent="0.35">
      <c r="A34" s="11">
        <v>6</v>
      </c>
      <c r="B34" s="44" t="s">
        <v>74</v>
      </c>
      <c r="C34" s="61">
        <v>310</v>
      </c>
      <c r="D34" s="79"/>
      <c r="E34" s="66"/>
      <c r="F34" s="79"/>
      <c r="G34" s="66"/>
      <c r="H34" s="79"/>
      <c r="I34" s="66"/>
      <c r="J34" s="79"/>
      <c r="K34" s="66"/>
      <c r="L34" s="79"/>
      <c r="M34" s="66"/>
    </row>
    <row r="35" spans="1:13" s="29" customFormat="1" ht="29.5" customHeight="1" x14ac:dyDescent="0.35">
      <c r="A35" s="11">
        <v>7</v>
      </c>
      <c r="B35" s="45" t="s">
        <v>75</v>
      </c>
      <c r="C35" s="61">
        <v>400</v>
      </c>
      <c r="D35" s="79"/>
      <c r="E35" s="66"/>
      <c r="F35" s="79"/>
      <c r="G35" s="66"/>
      <c r="H35" s="79"/>
      <c r="I35" s="66"/>
      <c r="J35" s="79"/>
      <c r="K35" s="66"/>
      <c r="L35" s="79"/>
      <c r="M35" s="66"/>
    </row>
    <row r="36" spans="1:13" s="29" customFormat="1" ht="32.15" customHeight="1" x14ac:dyDescent="0.35">
      <c r="A36" s="11">
        <v>8</v>
      </c>
      <c r="B36" s="45" t="s">
        <v>76</v>
      </c>
      <c r="C36" s="61">
        <v>350</v>
      </c>
      <c r="D36" s="79"/>
      <c r="E36" s="66"/>
      <c r="F36" s="79"/>
      <c r="G36" s="66"/>
      <c r="H36" s="79"/>
      <c r="I36" s="66"/>
      <c r="J36" s="79"/>
      <c r="K36" s="66"/>
      <c r="L36" s="79"/>
      <c r="M36" s="66"/>
    </row>
    <row r="37" spans="1:13" s="29" customFormat="1" ht="15" customHeight="1" x14ac:dyDescent="0.35">
      <c r="A37" s="11">
        <v>9</v>
      </c>
      <c r="B37" s="46" t="s">
        <v>31</v>
      </c>
      <c r="C37" s="61">
        <v>50</v>
      </c>
      <c r="D37" s="79"/>
      <c r="E37" s="66"/>
      <c r="F37" s="79"/>
      <c r="G37" s="66"/>
      <c r="H37" s="79"/>
      <c r="I37" s="66"/>
      <c r="J37" s="79"/>
      <c r="K37" s="66"/>
      <c r="L37" s="79"/>
      <c r="M37" s="66"/>
    </row>
    <row r="38" spans="1:13" s="29" customFormat="1" ht="50.15" customHeight="1" x14ac:dyDescent="0.35">
      <c r="A38" s="47">
        <v>10</v>
      </c>
      <c r="B38" s="48" t="s">
        <v>167</v>
      </c>
      <c r="C38" s="61">
        <v>350</v>
      </c>
      <c r="D38" s="80"/>
      <c r="E38" s="86"/>
      <c r="F38" s="80"/>
      <c r="G38" s="86"/>
      <c r="H38" s="80"/>
      <c r="I38" s="86"/>
      <c r="J38" s="80"/>
      <c r="K38" s="86"/>
      <c r="L38" s="80"/>
      <c r="M38" s="86"/>
    </row>
    <row r="39" spans="1:13" s="29" customFormat="1" ht="15" customHeight="1" x14ac:dyDescent="0.35">
      <c r="A39" s="47">
        <v>11</v>
      </c>
      <c r="B39" s="49" t="s">
        <v>57</v>
      </c>
      <c r="C39" s="61">
        <v>0</v>
      </c>
      <c r="D39" s="80"/>
      <c r="E39" s="66"/>
      <c r="F39" s="80"/>
      <c r="G39" s="66"/>
      <c r="H39" s="80"/>
      <c r="I39" s="66"/>
      <c r="J39" s="80"/>
      <c r="K39" s="66"/>
      <c r="L39" s="80"/>
      <c r="M39" s="66"/>
    </row>
    <row r="40" spans="1:13" s="29" customFormat="1" ht="15" customHeight="1" x14ac:dyDescent="0.35">
      <c r="A40" s="47">
        <v>12</v>
      </c>
      <c r="B40" s="48" t="s">
        <v>32</v>
      </c>
      <c r="C40" s="61">
        <v>210</v>
      </c>
      <c r="D40" s="80"/>
      <c r="E40" s="66"/>
      <c r="F40" s="80"/>
      <c r="G40" s="66"/>
      <c r="H40" s="80"/>
      <c r="I40" s="66"/>
      <c r="J40" s="80"/>
      <c r="K40" s="66"/>
      <c r="L40" s="80"/>
      <c r="M40" s="66"/>
    </row>
    <row r="41" spans="1:13" s="29" customFormat="1" ht="47.5" customHeight="1" x14ac:dyDescent="0.35">
      <c r="A41" s="47"/>
      <c r="B41" s="50" t="s">
        <v>132</v>
      </c>
      <c r="C41" s="70"/>
      <c r="D41" s="117"/>
      <c r="E41" s="118"/>
      <c r="F41" s="117"/>
      <c r="G41" s="118"/>
      <c r="H41" s="117"/>
      <c r="I41" s="118"/>
      <c r="J41" s="117"/>
      <c r="K41" s="118"/>
      <c r="L41" s="117"/>
      <c r="M41" s="118"/>
    </row>
    <row r="42" spans="1:13" s="29" customFormat="1" ht="15.65" customHeight="1" x14ac:dyDescent="0.35">
      <c r="A42" s="81"/>
      <c r="B42" s="84" t="s">
        <v>86</v>
      </c>
      <c r="C42" s="82"/>
      <c r="D42" s="85"/>
      <c r="E42" s="83"/>
      <c r="F42" s="85"/>
      <c r="G42" s="83"/>
      <c r="H42" s="85"/>
      <c r="I42" s="83"/>
      <c r="J42" s="85"/>
      <c r="K42" s="83"/>
      <c r="L42" s="85"/>
      <c r="M42" s="83"/>
    </row>
    <row r="43" spans="1:13" s="29" customFormat="1" ht="15.65" customHeight="1" x14ac:dyDescent="0.35">
      <c r="A43" s="81"/>
      <c r="B43" s="84" t="s">
        <v>87</v>
      </c>
      <c r="C43" s="82"/>
      <c r="D43" s="85"/>
      <c r="E43" s="83"/>
      <c r="F43" s="85"/>
      <c r="G43" s="83"/>
      <c r="H43" s="85"/>
      <c r="I43" s="83"/>
      <c r="J43" s="85"/>
      <c r="K43" s="83"/>
      <c r="L43" s="85"/>
      <c r="M43" s="83"/>
    </row>
    <row r="44" spans="1:13" s="29" customFormat="1" ht="15.65" customHeight="1" x14ac:dyDescent="0.35">
      <c r="A44" s="81"/>
      <c r="B44" s="84" t="s">
        <v>88</v>
      </c>
      <c r="C44" s="82"/>
      <c r="D44" s="85"/>
      <c r="E44" s="83"/>
      <c r="F44" s="85"/>
      <c r="G44" s="83"/>
      <c r="H44" s="85"/>
      <c r="I44" s="83"/>
      <c r="J44" s="85"/>
      <c r="K44" s="83"/>
      <c r="L44" s="85"/>
      <c r="M44" s="83"/>
    </row>
    <row r="45" spans="1:13" s="29" customFormat="1" ht="15.65" customHeight="1" x14ac:dyDescent="0.35">
      <c r="A45" s="81"/>
      <c r="B45" s="84" t="s">
        <v>89</v>
      </c>
      <c r="C45" s="82"/>
      <c r="D45" s="85"/>
      <c r="E45" s="83"/>
      <c r="F45" s="85"/>
      <c r="G45" s="83"/>
      <c r="H45" s="85"/>
      <c r="I45" s="83"/>
      <c r="J45" s="85"/>
      <c r="K45" s="83"/>
      <c r="L45" s="85"/>
      <c r="M45" s="83"/>
    </row>
    <row r="46" spans="1:13" s="29" customFormat="1" ht="15.65" customHeight="1" x14ac:dyDescent="0.35">
      <c r="A46" s="81"/>
      <c r="B46" s="84" t="s">
        <v>90</v>
      </c>
      <c r="C46" s="82"/>
      <c r="D46" s="85"/>
      <c r="E46" s="83"/>
      <c r="F46" s="85"/>
      <c r="G46" s="83"/>
      <c r="H46" s="85"/>
      <c r="I46" s="83"/>
      <c r="J46" s="85"/>
      <c r="K46" s="83"/>
      <c r="L46" s="85"/>
      <c r="M46" s="83"/>
    </row>
    <row r="47" spans="1:13" s="29" customFormat="1" ht="82" customHeight="1" thickBot="1" x14ac:dyDescent="0.4">
      <c r="A47" s="54"/>
      <c r="B47" s="113" t="s">
        <v>129</v>
      </c>
      <c r="C47" s="71"/>
      <c r="D47" s="114"/>
      <c r="E47" s="121"/>
      <c r="F47" s="114"/>
      <c r="G47" s="121"/>
      <c r="H47" s="114"/>
      <c r="I47" s="121"/>
      <c r="J47" s="114"/>
      <c r="K47" s="121"/>
      <c r="L47" s="114"/>
      <c r="M47" s="121"/>
    </row>
    <row r="48" spans="1:13" s="29" customFormat="1" ht="15" thickBot="1" x14ac:dyDescent="0.4">
      <c r="A48" s="240" t="s">
        <v>50</v>
      </c>
      <c r="B48" s="244"/>
      <c r="C48" s="244"/>
      <c r="D48" s="236">
        <f>ROUND(SUMPRODUCT(D29:D47,E29:E47),2)</f>
        <v>0</v>
      </c>
      <c r="E48" s="237"/>
      <c r="F48" s="236">
        <f>ROUND(SUMPRODUCT(F29:F47,G29:G47),2)</f>
        <v>0</v>
      </c>
      <c r="G48" s="237"/>
      <c r="H48" s="236">
        <f>ROUND(SUMPRODUCT(H29:H47,I29:I47),2)</f>
        <v>0</v>
      </c>
      <c r="I48" s="237"/>
      <c r="J48" s="236">
        <f>ROUND(SUMPRODUCT(J29:J47,K29:K47),2)</f>
        <v>0</v>
      </c>
      <c r="K48" s="237"/>
      <c r="L48" s="236">
        <f>ROUND(SUMPRODUCT(L29:L47,M29:M47),2)</f>
        <v>0</v>
      </c>
      <c r="M48" s="237"/>
    </row>
    <row r="49" spans="1:13" s="29" customFormat="1" ht="15" customHeight="1" thickBot="1" x14ac:dyDescent="0.4">
      <c r="A49" s="240" t="s">
        <v>67</v>
      </c>
      <c r="B49" s="241"/>
      <c r="C49" s="241"/>
      <c r="D49" s="228">
        <f>ROUND(SUM(D48*1.09),2)</f>
        <v>0</v>
      </c>
      <c r="E49" s="229"/>
      <c r="F49" s="228">
        <f>ROUND(SUM(F48*1.09),2)</f>
        <v>0</v>
      </c>
      <c r="G49" s="229"/>
      <c r="H49" s="228">
        <f>ROUND(SUM(H48*1.09),2)</f>
        <v>0</v>
      </c>
      <c r="I49" s="229"/>
      <c r="J49" s="228">
        <f>ROUND(SUM(J48*1.09),2)</f>
        <v>0</v>
      </c>
      <c r="K49" s="229"/>
      <c r="L49" s="228">
        <f>ROUND(SUM(L48*1.09),2)</f>
        <v>0</v>
      </c>
      <c r="M49" s="229"/>
    </row>
    <row r="50" spans="1:13" s="29" customFormat="1" ht="15" customHeight="1" x14ac:dyDescent="0.35">
      <c r="A50" s="59"/>
      <c r="B50" s="51"/>
      <c r="C50" s="51"/>
      <c r="D50" s="51"/>
      <c r="E50" s="51"/>
      <c r="F50" s="52"/>
      <c r="G50" s="41"/>
    </row>
    <row r="51" spans="1:13" s="29" customFormat="1" ht="15" customHeight="1" x14ac:dyDescent="0.35">
      <c r="A51" s="59"/>
      <c r="B51" s="51"/>
      <c r="C51" s="51"/>
      <c r="D51" s="51"/>
      <c r="E51" s="51"/>
      <c r="F51" s="52"/>
      <c r="G51" s="41"/>
    </row>
    <row r="52" spans="1:13" s="29" customFormat="1" ht="14.5" customHeight="1" thickBot="1" x14ac:dyDescent="0.4">
      <c r="A52" s="58" t="s">
        <v>58</v>
      </c>
      <c r="B52" s="57" t="s">
        <v>18</v>
      </c>
      <c r="D52" s="91"/>
      <c r="E52" s="91"/>
    </row>
    <row r="53" spans="1:13" s="29" customFormat="1" x14ac:dyDescent="0.35">
      <c r="A53" s="250" t="s">
        <v>12</v>
      </c>
      <c r="B53" s="43" t="s">
        <v>18</v>
      </c>
      <c r="C53" s="238" t="s">
        <v>25</v>
      </c>
      <c r="D53" s="234" t="s">
        <v>16</v>
      </c>
      <c r="E53" s="238" t="s">
        <v>24</v>
      </c>
      <c r="F53" s="234" t="s">
        <v>16</v>
      </c>
      <c r="G53" s="238" t="s">
        <v>24</v>
      </c>
      <c r="H53" s="234" t="s">
        <v>16</v>
      </c>
      <c r="I53" s="238" t="s">
        <v>24</v>
      </c>
      <c r="J53" s="234" t="s">
        <v>16</v>
      </c>
      <c r="K53" s="238" t="s">
        <v>24</v>
      </c>
      <c r="L53" s="234" t="s">
        <v>16</v>
      </c>
      <c r="M53" s="232" t="s">
        <v>24</v>
      </c>
    </row>
    <row r="54" spans="1:13" s="29" customFormat="1" x14ac:dyDescent="0.35">
      <c r="A54" s="251"/>
      <c r="B54" s="176" t="s">
        <v>17</v>
      </c>
      <c r="C54" s="239"/>
      <c r="D54" s="235"/>
      <c r="E54" s="239"/>
      <c r="F54" s="235"/>
      <c r="G54" s="239"/>
      <c r="H54" s="235"/>
      <c r="I54" s="239"/>
      <c r="J54" s="235"/>
      <c r="K54" s="239"/>
      <c r="L54" s="235"/>
      <c r="M54" s="233"/>
    </row>
    <row r="55" spans="1:13" s="29" customFormat="1" ht="15" customHeight="1" x14ac:dyDescent="0.35">
      <c r="A55" s="11">
        <v>1</v>
      </c>
      <c r="B55" s="46" t="s">
        <v>27</v>
      </c>
      <c r="C55" s="115">
        <v>0</v>
      </c>
      <c r="D55" s="79"/>
      <c r="E55" s="66"/>
      <c r="F55" s="79"/>
      <c r="G55" s="66"/>
      <c r="H55" s="79"/>
      <c r="I55" s="66"/>
      <c r="J55" s="79"/>
      <c r="K55" s="66"/>
      <c r="L55" s="79"/>
      <c r="M55" s="66"/>
    </row>
    <row r="56" spans="1:13" s="29" customFormat="1" ht="15" customHeight="1" x14ac:dyDescent="0.35">
      <c r="A56" s="53">
        <v>2</v>
      </c>
      <c r="B56" s="72" t="s">
        <v>28</v>
      </c>
      <c r="C56" s="115">
        <v>0</v>
      </c>
      <c r="D56" s="79"/>
      <c r="E56" s="66"/>
      <c r="F56" s="79"/>
      <c r="G56" s="66"/>
      <c r="H56" s="79"/>
      <c r="I56" s="66"/>
      <c r="J56" s="79"/>
      <c r="K56" s="66"/>
      <c r="L56" s="79"/>
      <c r="M56" s="66"/>
    </row>
    <row r="57" spans="1:13" s="29" customFormat="1" ht="15" customHeight="1" x14ac:dyDescent="0.35">
      <c r="A57" s="53">
        <v>3</v>
      </c>
      <c r="B57" s="72" t="s">
        <v>29</v>
      </c>
      <c r="C57" s="115">
        <v>0</v>
      </c>
      <c r="D57" s="79"/>
      <c r="E57" s="66"/>
      <c r="F57" s="79"/>
      <c r="G57" s="66"/>
      <c r="H57" s="79"/>
      <c r="I57" s="66"/>
      <c r="J57" s="79"/>
      <c r="K57" s="66"/>
      <c r="L57" s="79"/>
      <c r="M57" s="66"/>
    </row>
    <row r="58" spans="1:13" s="29" customFormat="1" ht="15" customHeight="1" x14ac:dyDescent="0.35">
      <c r="A58" s="53">
        <v>4</v>
      </c>
      <c r="B58" s="72" t="s">
        <v>30</v>
      </c>
      <c r="C58" s="115">
        <v>0</v>
      </c>
      <c r="D58" s="79"/>
      <c r="E58" s="66"/>
      <c r="F58" s="79"/>
      <c r="G58" s="66"/>
      <c r="H58" s="79"/>
      <c r="I58" s="66"/>
      <c r="J58" s="79"/>
      <c r="K58" s="66"/>
      <c r="L58" s="79"/>
      <c r="M58" s="66"/>
    </row>
    <row r="59" spans="1:13" s="29" customFormat="1" ht="15" customHeight="1" x14ac:dyDescent="0.35">
      <c r="A59" s="53">
        <v>5</v>
      </c>
      <c r="B59" s="73" t="s">
        <v>19</v>
      </c>
      <c r="C59" s="115">
        <v>0</v>
      </c>
      <c r="D59" s="79"/>
      <c r="E59" s="66"/>
      <c r="F59" s="79"/>
      <c r="G59" s="66"/>
      <c r="H59" s="79"/>
      <c r="I59" s="66"/>
      <c r="J59" s="79"/>
      <c r="K59" s="66"/>
      <c r="L59" s="79"/>
      <c r="M59" s="66"/>
    </row>
    <row r="60" spans="1:13" s="29" customFormat="1" ht="15" customHeight="1" x14ac:dyDescent="0.35">
      <c r="A60" s="53">
        <v>6</v>
      </c>
      <c r="B60" s="72" t="s">
        <v>26</v>
      </c>
      <c r="C60" s="115">
        <v>0</v>
      </c>
      <c r="D60" s="79"/>
      <c r="E60" s="66"/>
      <c r="F60" s="79"/>
      <c r="G60" s="66"/>
      <c r="H60" s="79"/>
      <c r="I60" s="66"/>
      <c r="J60" s="79"/>
      <c r="K60" s="66"/>
      <c r="L60" s="79"/>
      <c r="M60" s="66"/>
    </row>
    <row r="61" spans="1:13" s="29" customFormat="1" ht="15" customHeight="1" x14ac:dyDescent="0.35">
      <c r="A61" s="47">
        <v>7</v>
      </c>
      <c r="B61" s="74" t="s">
        <v>56</v>
      </c>
      <c r="C61" s="115">
        <v>0</v>
      </c>
      <c r="D61" s="79"/>
      <c r="E61" s="66"/>
      <c r="F61" s="79"/>
      <c r="G61" s="66"/>
      <c r="H61" s="79"/>
      <c r="I61" s="66"/>
      <c r="J61" s="79"/>
      <c r="K61" s="66"/>
      <c r="L61" s="79"/>
      <c r="M61" s="66"/>
    </row>
    <row r="62" spans="1:13" s="29" customFormat="1" ht="46" customHeight="1" x14ac:dyDescent="0.35">
      <c r="A62" s="47"/>
      <c r="B62" s="50" t="s">
        <v>132</v>
      </c>
      <c r="C62" s="70"/>
      <c r="D62" s="119"/>
      <c r="E62" s="120"/>
      <c r="F62" s="119"/>
      <c r="G62" s="120"/>
      <c r="H62" s="119"/>
      <c r="I62" s="120"/>
      <c r="J62" s="119"/>
      <c r="K62" s="120"/>
      <c r="L62" s="119"/>
      <c r="M62" s="120"/>
    </row>
    <row r="63" spans="1:13" s="29" customFormat="1" ht="15" customHeight="1" x14ac:dyDescent="0.35">
      <c r="A63" s="81"/>
      <c r="B63" s="84" t="s">
        <v>86</v>
      </c>
      <c r="C63" s="82"/>
      <c r="D63" s="87"/>
      <c r="E63" s="83"/>
      <c r="F63" s="87"/>
      <c r="G63" s="83"/>
      <c r="H63" s="87"/>
      <c r="I63" s="83"/>
      <c r="J63" s="87"/>
      <c r="K63" s="83"/>
      <c r="L63" s="87"/>
      <c r="M63" s="83"/>
    </row>
    <row r="64" spans="1:13" s="29" customFormat="1" ht="15" customHeight="1" x14ac:dyDescent="0.35">
      <c r="A64" s="81"/>
      <c r="B64" s="84" t="s">
        <v>87</v>
      </c>
      <c r="C64" s="82"/>
      <c r="D64" s="87"/>
      <c r="E64" s="83"/>
      <c r="F64" s="87"/>
      <c r="G64" s="83"/>
      <c r="H64" s="87"/>
      <c r="I64" s="83"/>
      <c r="J64" s="87"/>
      <c r="K64" s="83"/>
      <c r="L64" s="87"/>
      <c r="M64" s="83"/>
    </row>
    <row r="65" spans="1:13" s="29" customFormat="1" ht="15" customHeight="1" x14ac:dyDescent="0.35">
      <c r="A65" s="81"/>
      <c r="B65" s="84" t="s">
        <v>88</v>
      </c>
      <c r="C65" s="82"/>
      <c r="D65" s="87"/>
      <c r="E65" s="83"/>
      <c r="F65" s="87"/>
      <c r="G65" s="83"/>
      <c r="H65" s="87"/>
      <c r="I65" s="83"/>
      <c r="J65" s="87"/>
      <c r="K65" s="83"/>
      <c r="L65" s="87"/>
      <c r="M65" s="83"/>
    </row>
    <row r="66" spans="1:13" s="29" customFormat="1" ht="15" customHeight="1" x14ac:dyDescent="0.35">
      <c r="A66" s="81"/>
      <c r="B66" s="84" t="s">
        <v>89</v>
      </c>
      <c r="C66" s="82"/>
      <c r="D66" s="87"/>
      <c r="E66" s="83"/>
      <c r="F66" s="87"/>
      <c r="G66" s="83"/>
      <c r="H66" s="87"/>
      <c r="I66" s="83"/>
      <c r="J66" s="87"/>
      <c r="K66" s="83"/>
      <c r="L66" s="87"/>
      <c r="M66" s="83"/>
    </row>
    <row r="67" spans="1:13" s="29" customFormat="1" ht="15" customHeight="1" x14ac:dyDescent="0.35">
      <c r="A67" s="81"/>
      <c r="B67" s="84" t="s">
        <v>90</v>
      </c>
      <c r="C67" s="82"/>
      <c r="D67" s="87"/>
      <c r="E67" s="83"/>
      <c r="F67" s="87"/>
      <c r="G67" s="83"/>
      <c r="H67" s="87"/>
      <c r="I67" s="83"/>
      <c r="J67" s="87"/>
      <c r="K67" s="83"/>
      <c r="L67" s="87"/>
      <c r="M67" s="83"/>
    </row>
    <row r="68" spans="1:13" s="29" customFormat="1" ht="84" customHeight="1" thickBot="1" x14ac:dyDescent="0.4">
      <c r="A68" s="54"/>
      <c r="B68" s="113" t="s">
        <v>129</v>
      </c>
      <c r="C68" s="116"/>
      <c r="D68" s="114"/>
      <c r="E68" s="121"/>
      <c r="F68" s="114"/>
      <c r="G68" s="121"/>
      <c r="H68" s="114"/>
      <c r="I68" s="121"/>
      <c r="J68" s="114"/>
      <c r="K68" s="121"/>
      <c r="L68" s="114"/>
      <c r="M68" s="121"/>
    </row>
    <row r="69" spans="1:13" s="29" customFormat="1" ht="15" thickBot="1" x14ac:dyDescent="0.4">
      <c r="A69" s="240" t="s">
        <v>148</v>
      </c>
      <c r="B69" s="244"/>
      <c r="C69" s="245"/>
      <c r="D69" s="246" cm="1">
        <f t="array" ref="D69">ROUND(SUMPRODUCT((D55:D68*E55:E68)),2)</f>
        <v>0</v>
      </c>
      <c r="E69" s="247"/>
      <c r="F69" s="246" cm="1">
        <f t="array" ref="F69">ROUND(SUMPRODUCT((F55:F68*G55:G68)),2)</f>
        <v>0</v>
      </c>
      <c r="G69" s="247"/>
      <c r="H69" s="246" cm="1">
        <f t="array" ref="H69">ROUND(SUMPRODUCT((H55:H68*I55:I68)),2)</f>
        <v>0</v>
      </c>
      <c r="I69" s="247"/>
      <c r="J69" s="246" cm="1">
        <f t="array" ref="J69">ROUND(SUMPRODUCT((J55:J68*K55:K68)),2)</f>
        <v>0</v>
      </c>
      <c r="K69" s="247"/>
      <c r="L69" s="246" cm="1">
        <f t="array" ref="L69">ROUND(SUMPRODUCT((L55:L68*M55:M68)),2)</f>
        <v>0</v>
      </c>
      <c r="M69" s="247"/>
    </row>
    <row r="70" spans="1:13" s="42" customFormat="1" ht="15" thickBot="1" x14ac:dyDescent="0.4">
      <c r="A70" s="248" t="s">
        <v>68</v>
      </c>
      <c r="B70" s="241"/>
      <c r="C70" s="249"/>
      <c r="D70" s="242">
        <f>ROUND(SUM(D69*1.09),2)</f>
        <v>0</v>
      </c>
      <c r="E70" s="243"/>
      <c r="F70" s="242">
        <f>ROUND(SUM(F69*1.09),2)</f>
        <v>0</v>
      </c>
      <c r="G70" s="243"/>
      <c r="H70" s="242">
        <f>ROUND(SUM(H69*1.09),2)</f>
        <v>0</v>
      </c>
      <c r="I70" s="243"/>
      <c r="J70" s="242">
        <f>ROUND(SUM(J69*1.09),2)</f>
        <v>0</v>
      </c>
      <c r="K70" s="243"/>
      <c r="L70" s="242">
        <f>ROUND(SUM(L69*1.09),2)</f>
        <v>0</v>
      </c>
      <c r="M70" s="243"/>
    </row>
    <row r="71" spans="1:13" s="42" customFormat="1" ht="15" thickBot="1" x14ac:dyDescent="0.4">
      <c r="A71" s="55"/>
      <c r="B71" s="55"/>
      <c r="C71" s="55"/>
      <c r="D71" s="56"/>
      <c r="E71" s="56"/>
      <c r="F71" s="56"/>
      <c r="G71" s="56"/>
      <c r="H71" s="56"/>
      <c r="I71" s="56"/>
    </row>
    <row r="72" spans="1:13" ht="14.5" customHeight="1" thickBot="1" x14ac:dyDescent="0.4">
      <c r="A72" s="270" t="s">
        <v>3</v>
      </c>
      <c r="B72" s="271"/>
      <c r="C72" s="272"/>
      <c r="D72" s="101" t="s">
        <v>20</v>
      </c>
      <c r="E72" s="102" t="s">
        <v>23</v>
      </c>
      <c r="F72" s="101" t="s">
        <v>20</v>
      </c>
      <c r="G72" s="104" t="s">
        <v>23</v>
      </c>
      <c r="H72" s="101" t="s">
        <v>20</v>
      </c>
      <c r="I72" s="104" t="s">
        <v>23</v>
      </c>
      <c r="J72" s="101" t="s">
        <v>20</v>
      </c>
      <c r="K72" s="103" t="s">
        <v>23</v>
      </c>
      <c r="L72" s="101" t="s">
        <v>20</v>
      </c>
      <c r="M72" s="104" t="s">
        <v>23</v>
      </c>
    </row>
    <row r="73" spans="1:13" ht="20.5" customHeight="1" thickBot="1" x14ac:dyDescent="0.4">
      <c r="A73" s="273" t="s">
        <v>142</v>
      </c>
      <c r="B73" s="274"/>
      <c r="C73" s="275"/>
      <c r="D73" s="106">
        <f>D48</f>
        <v>0</v>
      </c>
      <c r="E73" s="230" t="str">
        <f>IF(ISBLANK(D25)=TRUE,"",IF(D25="AAC","$50,000","$8,025"))</f>
        <v/>
      </c>
      <c r="F73" s="106">
        <f>F48</f>
        <v>0</v>
      </c>
      <c r="G73" s="230" t="str">
        <f>IF(ISBLANK(F25)=TRUE,"",IF(F25="AAC","$50,000","$8,025"))</f>
        <v/>
      </c>
      <c r="H73" s="106">
        <f>H48</f>
        <v>0</v>
      </c>
      <c r="I73" s="230" t="str">
        <f>IF(ISBLANK(H25)=TRUE,"",IF(H25="AAC","$50,000","$8,025"))</f>
        <v/>
      </c>
      <c r="J73" s="106">
        <f>J48</f>
        <v>0</v>
      </c>
      <c r="K73" s="230" t="str">
        <f>IF(ISBLANK(J25)=TRUE,"",IF(J25="AAC","$50,000","$8,025"))</f>
        <v/>
      </c>
      <c r="L73" s="106">
        <f>L48</f>
        <v>0</v>
      </c>
      <c r="M73" s="230" t="str">
        <f>IF(ISBLANK(L25)=TRUE,"",IF(L25="AAC","$50,000","$8,025"))</f>
        <v/>
      </c>
    </row>
    <row r="74" spans="1:13" ht="20.5" customHeight="1" thickBot="1" x14ac:dyDescent="0.4">
      <c r="A74" s="278" t="s">
        <v>141</v>
      </c>
      <c r="B74" s="279"/>
      <c r="C74" s="280"/>
      <c r="D74" s="107">
        <f>D69</f>
        <v>0</v>
      </c>
      <c r="E74" s="231"/>
      <c r="F74" s="107">
        <f>F69</f>
        <v>0</v>
      </c>
      <c r="G74" s="231"/>
      <c r="H74" s="107">
        <f>H69</f>
        <v>0</v>
      </c>
      <c r="I74" s="231"/>
      <c r="J74" s="107">
        <f>J69</f>
        <v>0</v>
      </c>
      <c r="K74" s="231"/>
      <c r="L74" s="107">
        <f>L69</f>
        <v>0</v>
      </c>
      <c r="M74" s="231"/>
    </row>
    <row r="75" spans="1:13" ht="22" customHeight="1" thickBot="1" x14ac:dyDescent="0.4">
      <c r="A75" s="281" t="s">
        <v>147</v>
      </c>
      <c r="B75" s="282"/>
      <c r="C75" s="283"/>
      <c r="D75" s="219">
        <f>D73+D74</f>
        <v>0</v>
      </c>
      <c r="E75" s="220"/>
      <c r="F75" s="219">
        <f>F73+F74</f>
        <v>0</v>
      </c>
      <c r="G75" s="220"/>
      <c r="H75" s="219">
        <f>H73+H74</f>
        <v>0</v>
      </c>
      <c r="I75" s="220"/>
      <c r="J75" s="219">
        <f>J73+J74</f>
        <v>0</v>
      </c>
      <c r="K75" s="220"/>
      <c r="L75" s="219">
        <f>L73+L74</f>
        <v>0</v>
      </c>
      <c r="M75" s="220"/>
    </row>
    <row r="76" spans="1:13" s="42" customFormat="1" x14ac:dyDescent="0.35">
      <c r="A76" s="55"/>
      <c r="B76" s="55"/>
      <c r="C76" s="55"/>
      <c r="D76" s="56"/>
      <c r="E76" s="56"/>
      <c r="F76" s="56"/>
      <c r="G76" s="56"/>
      <c r="H76" s="56"/>
      <c r="I76" s="56"/>
    </row>
    <row r="78" spans="1:13" s="4" customFormat="1" x14ac:dyDescent="0.35">
      <c r="A78" s="57" t="s">
        <v>59</v>
      </c>
      <c r="B78" s="57" t="s">
        <v>60</v>
      </c>
      <c r="C78" s="57"/>
      <c r="D78" s="57"/>
      <c r="E78" s="57"/>
    </row>
    <row r="79" spans="1:13" ht="15" thickBot="1" x14ac:dyDescent="0.4"/>
    <row r="80" spans="1:13" ht="20.5" customHeight="1" thickBot="1" x14ac:dyDescent="0.4">
      <c r="A80" s="284" t="s">
        <v>143</v>
      </c>
      <c r="B80" s="285"/>
      <c r="C80" s="286"/>
      <c r="D80" s="276">
        <f>SUM(D75:M75)+C17</f>
        <v>0</v>
      </c>
      <c r="E80" s="277"/>
      <c r="F80" s="155"/>
      <c r="G80" s="155"/>
      <c r="H80" s="155"/>
      <c r="I80" s="155"/>
      <c r="J80" s="155"/>
      <c r="K80" s="155"/>
      <c r="L80" s="155"/>
      <c r="M80" s="155"/>
    </row>
    <row r="81" spans="1:13" ht="20.5" customHeight="1" thickBot="1" x14ac:dyDescent="0.4">
      <c r="A81" s="267" t="s">
        <v>144</v>
      </c>
      <c r="B81" s="268"/>
      <c r="C81" s="269"/>
      <c r="D81" s="276">
        <f>D80*1.09</f>
        <v>0</v>
      </c>
      <c r="E81" s="277"/>
      <c r="F81" s="155"/>
      <c r="G81" s="155"/>
      <c r="H81" s="155"/>
      <c r="I81" s="155"/>
      <c r="J81" s="155"/>
      <c r="K81" s="155"/>
      <c r="L81" s="155"/>
      <c r="M81" s="155"/>
    </row>
    <row r="82" spans="1:13" x14ac:dyDescent="0.35">
      <c r="F82" s="148"/>
      <c r="G82" s="148"/>
      <c r="H82" s="148"/>
      <c r="I82" s="148"/>
      <c r="J82" s="148"/>
      <c r="K82" s="148"/>
      <c r="L82" s="148"/>
      <c r="M82" s="148"/>
    </row>
    <row r="83" spans="1:13" x14ac:dyDescent="0.35">
      <c r="B83" s="29" t="s">
        <v>150</v>
      </c>
    </row>
    <row r="84" spans="1:13" ht="14.5" customHeight="1" x14ac:dyDescent="0.35">
      <c r="B84" s="189" t="s">
        <v>151</v>
      </c>
      <c r="C84" s="189"/>
    </row>
    <row r="85" spans="1:13" ht="14.5" customHeight="1" x14ac:dyDescent="0.35">
      <c r="B85" s="189" t="s">
        <v>149</v>
      </c>
      <c r="C85" s="189"/>
    </row>
    <row r="86" spans="1:13" ht="14.5" customHeight="1" x14ac:dyDescent="0.35">
      <c r="B86" s="189" t="s">
        <v>130</v>
      </c>
      <c r="C86" s="189"/>
    </row>
  </sheetData>
  <sheetProtection algorithmName="SHA-512" hashValue="Ykqhl2Ea2YAg1szzOS+cncJF5nqsUXYA04h+0B1ybxelBm7hzAttSYBfTce0bOPgbGWy62s8bPaByNxQjKxp7A==" saltValue="KstTApz7syK1iWiRvNol0Q==" spinCount="100000" sheet="1" formatCells="0" insertRows="0" autoFilter="0"/>
  <mergeCells count="90">
    <mergeCell ref="B84:C84"/>
    <mergeCell ref="B85:C85"/>
    <mergeCell ref="B86:C86"/>
    <mergeCell ref="B24:C24"/>
    <mergeCell ref="L23:M23"/>
    <mergeCell ref="A81:C81"/>
    <mergeCell ref="A72:C72"/>
    <mergeCell ref="A73:C73"/>
    <mergeCell ref="D75:E75"/>
    <mergeCell ref="D81:E81"/>
    <mergeCell ref="A74:C74"/>
    <mergeCell ref="A75:C75"/>
    <mergeCell ref="A80:C80"/>
    <mergeCell ref="E73:E74"/>
    <mergeCell ref="D80:E80"/>
    <mergeCell ref="A48:C48"/>
    <mergeCell ref="B22:C22"/>
    <mergeCell ref="D22:E22"/>
    <mergeCell ref="F22:G22"/>
    <mergeCell ref="H22:I22"/>
    <mergeCell ref="J22:K22"/>
    <mergeCell ref="L22:M22"/>
    <mergeCell ref="F23:G23"/>
    <mergeCell ref="H23:I23"/>
    <mergeCell ref="J23:K23"/>
    <mergeCell ref="L24:M24"/>
    <mergeCell ref="A6:B6"/>
    <mergeCell ref="B4:C4"/>
    <mergeCell ref="B5:C5"/>
    <mergeCell ref="J25:K25"/>
    <mergeCell ref="D49:E49"/>
    <mergeCell ref="J24:K24"/>
    <mergeCell ref="B25:C25"/>
    <mergeCell ref="D25:E25"/>
    <mergeCell ref="F25:G25"/>
    <mergeCell ref="B23:C23"/>
    <mergeCell ref="D23:E23"/>
    <mergeCell ref="D24:E24"/>
    <mergeCell ref="F24:G24"/>
    <mergeCell ref="H24:I24"/>
    <mergeCell ref="B26:C26"/>
    <mergeCell ref="D26:E26"/>
    <mergeCell ref="D48:E48"/>
    <mergeCell ref="A49:C49"/>
    <mergeCell ref="L70:M70"/>
    <mergeCell ref="A69:C69"/>
    <mergeCell ref="D69:E69"/>
    <mergeCell ref="F69:G69"/>
    <mergeCell ref="H69:I69"/>
    <mergeCell ref="J69:K69"/>
    <mergeCell ref="L69:M69"/>
    <mergeCell ref="A70:C70"/>
    <mergeCell ref="D70:E70"/>
    <mergeCell ref="F70:G70"/>
    <mergeCell ref="H70:I70"/>
    <mergeCell ref="J70:K70"/>
    <mergeCell ref="A53:A54"/>
    <mergeCell ref="C53:C54"/>
    <mergeCell ref="D53:D54"/>
    <mergeCell ref="E53:E54"/>
    <mergeCell ref="F53:F54"/>
    <mergeCell ref="G73:G74"/>
    <mergeCell ref="F49:G49"/>
    <mergeCell ref="F26:G26"/>
    <mergeCell ref="L48:M48"/>
    <mergeCell ref="H49:I49"/>
    <mergeCell ref="J49:K49"/>
    <mergeCell ref="I73:I74"/>
    <mergeCell ref="K73:K74"/>
    <mergeCell ref="G53:G54"/>
    <mergeCell ref="H53:H54"/>
    <mergeCell ref="I53:I54"/>
    <mergeCell ref="J53:J54"/>
    <mergeCell ref="K53:K54"/>
    <mergeCell ref="F75:G75"/>
    <mergeCell ref="L25:M25"/>
    <mergeCell ref="H25:I25"/>
    <mergeCell ref="H26:I26"/>
    <mergeCell ref="J26:K26"/>
    <mergeCell ref="L75:M75"/>
    <mergeCell ref="J75:K75"/>
    <mergeCell ref="L26:M26"/>
    <mergeCell ref="L49:M49"/>
    <mergeCell ref="M73:M74"/>
    <mergeCell ref="M53:M54"/>
    <mergeCell ref="L53:L54"/>
    <mergeCell ref="H75:I75"/>
    <mergeCell ref="F48:G48"/>
    <mergeCell ref="H48:I48"/>
    <mergeCell ref="J48:K48"/>
  </mergeCells>
  <phoneticPr fontId="8" type="noConversion"/>
  <conditionalFormatting sqref="J22 L22">
    <cfRule type="duplicateValues" dxfId="11" priority="9"/>
  </conditionalFormatting>
  <conditionalFormatting sqref="D23:M23">
    <cfRule type="duplicateValues" dxfId="10" priority="1"/>
    <cfRule type="duplicateValues" dxfId="9" priority="3"/>
  </conditionalFormatting>
  <conditionalFormatting sqref="D24:M24">
    <cfRule type="duplicateValues" dxfId="8" priority="2"/>
  </conditionalFormatting>
  <dataValidations count="11">
    <dataValidation type="decimal" operator="lessThanOrEqual" allowBlank="1" showInputMessage="1" showErrorMessage="1" sqref="F5" xr:uid="{F605C2AC-7B54-4700-9252-A407B477DDA1}">
      <formula1>33000</formula1>
    </dataValidation>
    <dataValidation allowBlank="1" showErrorMessage="1" sqref="D68:G68 J68:K68 B68 B47 C62:C68 F38:F47 H38:H47 J38:J47 L38:L47 C41:C47 D38:D47" xr:uid="{BD5A6255-8B1D-47F6-B1F2-DE4169F17322}"/>
    <dataValidation type="decimal" operator="lessThanOrEqual" allowBlank="1" showInputMessage="1" showErrorMessage="1" error="Cap at Unit Price Cap" sqref="M40 E40 G40 I40 K40" xr:uid="{D13FA808-18D4-4BF9-B464-1A0239089A85}">
      <formula1>210</formula1>
    </dataValidation>
    <dataValidation type="decimal" operator="lessThanOrEqual" allowBlank="1" showInputMessage="1" showErrorMessage="1" error="Cap at Unit Price Cap" sqref="M32 E32 G32 I32 K32" xr:uid="{70BD6AAB-40F0-4C24-95C6-25DFDEDBE55D}">
      <formula1>290</formula1>
    </dataValidation>
    <dataValidation type="decimal" operator="lessThanOrEqual" allowBlank="1" showInputMessage="1" showErrorMessage="1" error="Cap at Unit Price Cap" sqref="M35 E35 G35 I35 K35" xr:uid="{71579746-7B42-4BD0-985C-A49CDF853401}">
      <formula1>400</formula1>
    </dataValidation>
    <dataValidation type="decimal" operator="lessThanOrEqual" allowBlank="1" showInputMessage="1" showErrorMessage="1" error="Cap at Unit Price Cap" sqref="M34 E34 G34 I34 K34" xr:uid="{605BC15D-38EE-469A-9EF0-D1BCE504208F}">
      <formula1>310</formula1>
    </dataValidation>
    <dataValidation type="decimal" operator="lessThanOrEqual" allowBlank="1" showInputMessage="1" showErrorMessage="1" error="Cap at Unit Price Cap" sqref="M33 E30 E33 G30 G33 I30 I33 K30 K33 M30" xr:uid="{B669766B-E13F-45AE-BDEE-761981EB6CB9}">
      <formula1>1200</formula1>
    </dataValidation>
    <dataValidation type="decimal" operator="lessThanOrEqual" allowBlank="1" showInputMessage="1" showErrorMessage="1" error="Cap at Unit Price Cap" sqref="M37 E37 G37 I37 K37" xr:uid="{1CBBB7B8-82B3-4499-941B-6DF259D4EAA2}">
      <formula1>50</formula1>
    </dataValidation>
    <dataValidation type="decimal" operator="lessThanOrEqual" allowBlank="1" showInputMessage="1" showErrorMessage="1" error="Cap at Unit Price Cap" sqref="M29 E29 G29 I29 K29" xr:uid="{65EE01E9-E8C0-42FB-AF59-43B50FAC2D4D}">
      <formula1>1300</formula1>
    </dataValidation>
    <dataValidation type="decimal" operator="lessThanOrEqual" allowBlank="1" showInputMessage="1" showErrorMessage="1" error="Cap at Unit Price Cap" sqref="M38 E31 E36 E38 G31 G36 G38 I31 I36 I38 K31 K36 K38 M31 M36" xr:uid="{09DE2380-ECC0-4C46-A4DD-7D5E5DFCA6BA}">
      <formula1>350</formula1>
    </dataValidation>
    <dataValidation type="list" allowBlank="1" showInputMessage="1" showErrorMessage="1" sqref="D25:M25" xr:uid="{748BD56F-CBAB-4B3F-985D-4E910952A259}">
      <formula1>"AAC, AAC(Care)"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BE8C3FD-C389-4D55-A47A-CA280BF47126}">
          <x14:formula1>
            <xm:f>Hidden!$D$16:$D$22</xm:f>
          </x14:formula1>
          <xm:sqref>B5</xm:sqref>
        </x14:dataValidation>
        <x14:dataValidation type="list" allowBlank="1" showInputMessage="1" showErrorMessage="1" xr:uid="{85D3EDC7-EC21-44E7-B577-76C231D13D0A}">
          <x14:formula1>
            <xm:f>Hidden!$B$4:$B$9</xm:f>
          </x14:formula1>
          <xm:sqref>D26 F26 H26 J26 L26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D3AB-FEED-4C57-93C0-F25F552A1264}">
  <sheetPr>
    <pageSetUpPr autoPageBreaks="0"/>
  </sheetPr>
  <dimension ref="A1:M86"/>
  <sheetViews>
    <sheetView zoomScale="70" zoomScaleNormal="70" workbookViewId="0">
      <selection activeCell="B5" sqref="B5:C5"/>
    </sheetView>
  </sheetViews>
  <sheetFormatPr defaultColWidth="9.1796875" defaultRowHeight="14.5" x14ac:dyDescent="0.35"/>
  <cols>
    <col min="1" max="1" width="5.54296875" style="29" customWidth="1"/>
    <col min="2" max="2" width="63" style="29" customWidth="1"/>
    <col min="3" max="5" width="24.54296875" style="29" customWidth="1"/>
    <col min="6" max="13" width="24.54296875" style="16" customWidth="1"/>
    <col min="14" max="16384" width="9.1796875" style="16"/>
  </cols>
  <sheetData>
    <row r="1" spans="1:10" ht="15" customHeight="1" x14ac:dyDescent="0.35">
      <c r="A1" s="12" t="s">
        <v>45</v>
      </c>
      <c r="B1" s="57" t="s">
        <v>14</v>
      </c>
    </row>
    <row r="2" spans="1:10" ht="15" customHeight="1" x14ac:dyDescent="0.35">
      <c r="A2" s="26" t="s">
        <v>70</v>
      </c>
    </row>
    <row r="3" spans="1:10" ht="15" customHeight="1" thickBot="1" x14ac:dyDescent="0.4">
      <c r="A3" s="26"/>
      <c r="D3" s="99"/>
    </row>
    <row r="4" spans="1:10" ht="85" customHeight="1" thickBot="1" x14ac:dyDescent="0.4">
      <c r="A4" s="127" t="s">
        <v>12</v>
      </c>
      <c r="B4" s="254" t="s">
        <v>92</v>
      </c>
      <c r="C4" s="255"/>
      <c r="D4" s="128" t="s">
        <v>126</v>
      </c>
      <c r="E4" s="128" t="s">
        <v>127</v>
      </c>
      <c r="F4" s="129" t="s">
        <v>146</v>
      </c>
      <c r="G4" s="129" t="s">
        <v>145</v>
      </c>
    </row>
    <row r="5" spans="1:10" ht="20.5" customHeight="1" thickBot="1" x14ac:dyDescent="0.4">
      <c r="A5" s="123">
        <v>1</v>
      </c>
      <c r="B5" s="256"/>
      <c r="C5" s="257"/>
      <c r="D5" s="124"/>
      <c r="E5" s="125">
        <f>COUNTA(C7:C16)</f>
        <v>0</v>
      </c>
      <c r="F5" s="126">
        <f>IFERROR(IF(D5&lt;=5,VLOOKUP(B5,Hidden!$D$16:$I$22,2,FALSE),IF(D5&lt;=10,VLOOKUP(B5,Hidden!$D$16:$I$22,3,FALSE),IF(D5&lt;=15,VLOOKUP(B5,Hidden!$D$16:$I$22,4,FALSE),IF(D5&lt;=20,VLOOKUP(B5,Hidden!$D$16:$I$22,5,FALSE),VLOOKUP(B5,Hidden!$D$16:$I$22,6,FALSE))))),0)</f>
        <v>0</v>
      </c>
      <c r="G5" s="156">
        <f>F5/1.09</f>
        <v>0</v>
      </c>
      <c r="H5" s="68"/>
      <c r="I5" s="67"/>
      <c r="J5" s="68"/>
    </row>
    <row r="6" spans="1:10" ht="40.5" customHeight="1" thickBot="1" x14ac:dyDescent="0.4">
      <c r="A6" s="252" t="s">
        <v>91</v>
      </c>
      <c r="B6" s="253"/>
      <c r="C6" s="185" t="s">
        <v>93</v>
      </c>
      <c r="D6" s="136"/>
      <c r="E6" s="136"/>
      <c r="F6" s="136"/>
      <c r="G6" s="139"/>
      <c r="H6" s="140"/>
      <c r="I6" s="141"/>
      <c r="J6" s="68"/>
    </row>
    <row r="7" spans="1:10" ht="20.5" customHeight="1" x14ac:dyDescent="0.35">
      <c r="A7" s="122">
        <v>1</v>
      </c>
      <c r="B7" s="181"/>
      <c r="C7" s="178"/>
      <c r="D7" s="137"/>
      <c r="E7" s="137"/>
      <c r="F7" s="137"/>
      <c r="G7" s="139"/>
      <c r="H7" s="140"/>
      <c r="I7" s="141"/>
      <c r="J7" s="68"/>
    </row>
    <row r="8" spans="1:10" ht="20.5" customHeight="1" x14ac:dyDescent="0.35">
      <c r="A8" s="11">
        <v>2</v>
      </c>
      <c r="B8" s="182"/>
      <c r="C8" s="179"/>
      <c r="D8" s="138"/>
      <c r="E8" s="138"/>
      <c r="F8" s="138"/>
      <c r="G8" s="139"/>
      <c r="H8" s="140"/>
      <c r="I8" s="141"/>
      <c r="J8" s="68"/>
    </row>
    <row r="9" spans="1:10" ht="20.5" customHeight="1" x14ac:dyDescent="0.35">
      <c r="A9" s="11">
        <v>3</v>
      </c>
      <c r="B9" s="182"/>
      <c r="C9" s="179"/>
      <c r="D9" s="138"/>
      <c r="E9" s="138"/>
      <c r="F9" s="138"/>
      <c r="G9" s="139"/>
      <c r="H9" s="140"/>
      <c r="I9" s="141"/>
      <c r="J9" s="68"/>
    </row>
    <row r="10" spans="1:10" ht="20.5" customHeight="1" x14ac:dyDescent="0.35">
      <c r="A10" s="122">
        <v>4</v>
      </c>
      <c r="B10" s="182"/>
      <c r="C10" s="179"/>
      <c r="D10" s="138"/>
      <c r="E10" s="138"/>
      <c r="F10" s="138"/>
      <c r="G10" s="139"/>
      <c r="H10" s="139"/>
      <c r="I10" s="141"/>
      <c r="J10" s="68"/>
    </row>
    <row r="11" spans="1:10" ht="20.5" customHeight="1" x14ac:dyDescent="0.35">
      <c r="A11" s="11">
        <v>5</v>
      </c>
      <c r="B11" s="182"/>
      <c r="C11" s="179"/>
      <c r="D11" s="138"/>
      <c r="E11" s="138"/>
      <c r="F11" s="138"/>
      <c r="G11" s="140"/>
      <c r="H11" s="140"/>
      <c r="I11" s="141"/>
      <c r="J11" s="68"/>
    </row>
    <row r="12" spans="1:10" ht="20.5" customHeight="1" x14ac:dyDescent="0.35">
      <c r="A12" s="11">
        <v>6</v>
      </c>
      <c r="B12" s="182"/>
      <c r="C12" s="179"/>
      <c r="D12" s="138"/>
      <c r="E12" s="138"/>
      <c r="F12" s="138"/>
      <c r="G12" s="139"/>
      <c r="H12" s="140"/>
      <c r="I12" s="141"/>
      <c r="J12" s="68"/>
    </row>
    <row r="13" spans="1:10" ht="20.5" customHeight="1" x14ac:dyDescent="0.35">
      <c r="A13" s="122">
        <v>7</v>
      </c>
      <c r="B13" s="182"/>
      <c r="C13" s="179"/>
      <c r="D13" s="138"/>
      <c r="E13" s="138"/>
      <c r="F13" s="138"/>
      <c r="G13" s="139"/>
      <c r="H13" s="140"/>
      <c r="I13" s="141"/>
      <c r="J13" s="68"/>
    </row>
    <row r="14" spans="1:10" ht="20.5" customHeight="1" x14ac:dyDescent="0.35">
      <c r="A14" s="11">
        <v>8</v>
      </c>
      <c r="B14" s="182"/>
      <c r="C14" s="179"/>
      <c r="D14" s="138"/>
      <c r="E14" s="138"/>
      <c r="F14" s="138"/>
      <c r="G14" s="139"/>
      <c r="H14" s="140"/>
      <c r="I14" s="141"/>
      <c r="J14" s="68"/>
    </row>
    <row r="15" spans="1:10" ht="20.5" customHeight="1" x14ac:dyDescent="0.35">
      <c r="A15" s="11">
        <v>9</v>
      </c>
      <c r="B15" s="182"/>
      <c r="C15" s="179"/>
      <c r="D15" s="138"/>
      <c r="E15" s="138"/>
      <c r="F15" s="138"/>
      <c r="G15" s="139"/>
      <c r="H15" s="140"/>
      <c r="I15" s="141"/>
      <c r="J15" s="68"/>
    </row>
    <row r="16" spans="1:10" ht="20.5" customHeight="1" thickBot="1" x14ac:dyDescent="0.4">
      <c r="A16" s="122">
        <v>10</v>
      </c>
      <c r="B16" s="183"/>
      <c r="C16" s="180"/>
      <c r="D16" s="138"/>
      <c r="E16" s="138"/>
      <c r="F16" s="138"/>
      <c r="G16" s="139"/>
      <c r="H16" s="140"/>
      <c r="I16" s="141"/>
      <c r="J16" s="68"/>
    </row>
    <row r="17" spans="1:13" ht="15" thickBot="1" x14ac:dyDescent="0.4">
      <c r="A17" s="130" t="s">
        <v>61</v>
      </c>
      <c r="B17" s="131"/>
      <c r="C17" s="135">
        <f>ROUND(C18/1.09,2)</f>
        <v>0</v>
      </c>
      <c r="D17" s="134"/>
      <c r="E17" s="134"/>
      <c r="F17" s="141"/>
      <c r="G17" s="139"/>
      <c r="H17" s="139"/>
      <c r="I17" s="139"/>
    </row>
    <row r="18" spans="1:13" ht="15" thickBot="1" x14ac:dyDescent="0.4">
      <c r="A18" s="132" t="s">
        <v>66</v>
      </c>
      <c r="B18" s="133"/>
      <c r="C18" s="135">
        <f>ROUND(PRODUCT(E5:F5),2)</f>
        <v>0</v>
      </c>
      <c r="D18" s="134"/>
      <c r="E18" s="134"/>
      <c r="F18" s="141"/>
      <c r="G18" s="140"/>
      <c r="H18" s="139"/>
      <c r="I18" s="139"/>
    </row>
    <row r="19" spans="1:13" s="42" customFormat="1" x14ac:dyDescent="0.35">
      <c r="A19" s="92"/>
      <c r="B19" s="92"/>
      <c r="C19" s="92"/>
      <c r="D19" s="93"/>
      <c r="E19" s="93"/>
      <c r="G19" s="94"/>
    </row>
    <row r="20" spans="1:13" s="29" customFormat="1" x14ac:dyDescent="0.35">
      <c r="A20" s="57" t="s">
        <v>47</v>
      </c>
      <c r="B20" s="57" t="s">
        <v>15</v>
      </c>
    </row>
    <row r="21" spans="1:13" ht="15" thickBot="1" x14ac:dyDescent="0.4">
      <c r="A21" s="99" t="s">
        <v>140</v>
      </c>
    </row>
    <row r="22" spans="1:13" x14ac:dyDescent="0.35">
      <c r="A22" s="88" t="s">
        <v>12</v>
      </c>
      <c r="B22" s="265" t="s">
        <v>54</v>
      </c>
      <c r="C22" s="265"/>
      <c r="D22" s="265" t="s">
        <v>53</v>
      </c>
      <c r="E22" s="265"/>
      <c r="F22" s="265" t="s">
        <v>51</v>
      </c>
      <c r="G22" s="265"/>
      <c r="H22" s="265" t="s">
        <v>52</v>
      </c>
      <c r="I22" s="265"/>
      <c r="J22" s="262" t="s">
        <v>84</v>
      </c>
      <c r="K22" s="262"/>
      <c r="L22" s="262" t="s">
        <v>85</v>
      </c>
      <c r="M22" s="263"/>
    </row>
    <row r="23" spans="1:13" ht="39.65" customHeight="1" x14ac:dyDescent="0.35">
      <c r="A23" s="11">
        <v>1</v>
      </c>
      <c r="B23" s="260" t="s">
        <v>13</v>
      </c>
      <c r="C23" s="260"/>
      <c r="D23" s="221"/>
      <c r="E23" s="223"/>
      <c r="F23" s="221"/>
      <c r="G23" s="223"/>
      <c r="H23" s="221"/>
      <c r="I23" s="223"/>
      <c r="J23" s="264"/>
      <c r="K23" s="264"/>
      <c r="L23" s="264"/>
      <c r="M23" s="266"/>
    </row>
    <row r="24" spans="1:13" ht="27.65" customHeight="1" x14ac:dyDescent="0.35">
      <c r="A24" s="89">
        <v>2</v>
      </c>
      <c r="B24" s="258" t="s">
        <v>93</v>
      </c>
      <c r="C24" s="259"/>
      <c r="D24" s="221"/>
      <c r="E24" s="223"/>
      <c r="F24" s="221"/>
      <c r="G24" s="223"/>
      <c r="H24" s="221"/>
      <c r="I24" s="223"/>
      <c r="J24" s="221"/>
      <c r="K24" s="223"/>
      <c r="L24" s="221"/>
      <c r="M24" s="222"/>
    </row>
    <row r="25" spans="1:13" ht="28.5" customHeight="1" x14ac:dyDescent="0.35">
      <c r="A25" s="89">
        <v>3</v>
      </c>
      <c r="B25" s="258" t="s">
        <v>95</v>
      </c>
      <c r="C25" s="259"/>
      <c r="D25" s="221"/>
      <c r="E25" s="223"/>
      <c r="F25" s="221"/>
      <c r="G25" s="223"/>
      <c r="H25" s="221"/>
      <c r="I25" s="223"/>
      <c r="J25" s="221"/>
      <c r="K25" s="223"/>
      <c r="L25" s="221"/>
      <c r="M25" s="222"/>
    </row>
    <row r="26" spans="1:13" ht="77.150000000000006" customHeight="1" thickBot="1" x14ac:dyDescent="0.4">
      <c r="A26" s="60">
        <v>4</v>
      </c>
      <c r="B26" s="261" t="s">
        <v>94</v>
      </c>
      <c r="C26" s="261"/>
      <c r="D26" s="224"/>
      <c r="E26" s="225"/>
      <c r="F26" s="224"/>
      <c r="G26" s="225"/>
      <c r="H26" s="224"/>
      <c r="I26" s="225"/>
      <c r="J26" s="226"/>
      <c r="K26" s="226"/>
      <c r="L26" s="226"/>
      <c r="M26" s="227"/>
    </row>
    <row r="27" spans="1:13" s="29" customFormat="1" ht="15" thickBot="1" x14ac:dyDescent="0.4">
      <c r="A27" s="58"/>
      <c r="B27" s="57"/>
    </row>
    <row r="28" spans="1:13" s="29" customFormat="1" ht="30" customHeight="1" x14ac:dyDescent="0.35">
      <c r="A28" s="172" t="s">
        <v>12</v>
      </c>
      <c r="B28" s="43" t="s">
        <v>15</v>
      </c>
      <c r="C28" s="90" t="s">
        <v>55</v>
      </c>
      <c r="D28" s="170" t="s">
        <v>62</v>
      </c>
      <c r="E28" s="171" t="s">
        <v>24</v>
      </c>
      <c r="F28" s="170" t="s">
        <v>62</v>
      </c>
      <c r="G28" s="171" t="s">
        <v>24</v>
      </c>
      <c r="H28" s="170" t="s">
        <v>62</v>
      </c>
      <c r="I28" s="171" t="s">
        <v>24</v>
      </c>
      <c r="J28" s="170" t="s">
        <v>62</v>
      </c>
      <c r="K28" s="171" t="s">
        <v>24</v>
      </c>
      <c r="L28" s="170" t="s">
        <v>62</v>
      </c>
      <c r="M28" s="169" t="s">
        <v>24</v>
      </c>
    </row>
    <row r="29" spans="1:13" s="29" customFormat="1" ht="15" customHeight="1" x14ac:dyDescent="0.35">
      <c r="A29" s="11">
        <v>1</v>
      </c>
      <c r="B29" s="45" t="s">
        <v>64</v>
      </c>
      <c r="C29" s="61">
        <v>1300</v>
      </c>
      <c r="D29" s="79"/>
      <c r="E29" s="66"/>
      <c r="F29" s="79"/>
      <c r="G29" s="66"/>
      <c r="H29" s="79"/>
      <c r="I29" s="66"/>
      <c r="J29" s="79"/>
      <c r="K29" s="66"/>
      <c r="L29" s="79"/>
      <c r="M29" s="66"/>
    </row>
    <row r="30" spans="1:13" s="29" customFormat="1" ht="15" customHeight="1" x14ac:dyDescent="0.35">
      <c r="A30" s="11">
        <v>2</v>
      </c>
      <c r="B30" s="44" t="s">
        <v>65</v>
      </c>
      <c r="C30" s="61">
        <v>1200</v>
      </c>
      <c r="D30" s="79"/>
      <c r="E30" s="66"/>
      <c r="F30" s="79"/>
      <c r="G30" s="66"/>
      <c r="H30" s="79"/>
      <c r="I30" s="66"/>
      <c r="J30" s="79"/>
      <c r="K30" s="66"/>
      <c r="L30" s="79"/>
      <c r="M30" s="66"/>
    </row>
    <row r="31" spans="1:13" s="29" customFormat="1" ht="15" customHeight="1" x14ac:dyDescent="0.35">
      <c r="A31" s="11">
        <v>3</v>
      </c>
      <c r="B31" s="27" t="s">
        <v>72</v>
      </c>
      <c r="C31" s="61">
        <v>350</v>
      </c>
      <c r="D31" s="79"/>
      <c r="E31" s="86"/>
      <c r="F31" s="100"/>
      <c r="G31" s="86"/>
      <c r="H31" s="100"/>
      <c r="I31" s="86"/>
      <c r="J31" s="100"/>
      <c r="K31" s="86"/>
      <c r="L31" s="100"/>
      <c r="M31" s="86"/>
    </row>
    <row r="32" spans="1:13" s="29" customFormat="1" ht="15" customHeight="1" x14ac:dyDescent="0.35">
      <c r="A32" s="11">
        <v>4</v>
      </c>
      <c r="B32" s="27" t="s">
        <v>73</v>
      </c>
      <c r="C32" s="69">
        <v>290</v>
      </c>
      <c r="D32" s="79"/>
      <c r="E32" s="66"/>
      <c r="F32" s="79"/>
      <c r="G32" s="66"/>
      <c r="H32" s="79"/>
      <c r="I32" s="66"/>
      <c r="J32" s="79"/>
      <c r="K32" s="66"/>
      <c r="L32" s="79"/>
      <c r="M32" s="66"/>
    </row>
    <row r="33" spans="1:13" s="29" customFormat="1" ht="15" customHeight="1" x14ac:dyDescent="0.35">
      <c r="A33" s="11">
        <v>5</v>
      </c>
      <c r="B33" s="44" t="s">
        <v>71</v>
      </c>
      <c r="C33" s="61">
        <v>1200</v>
      </c>
      <c r="D33" s="79"/>
      <c r="E33" s="66"/>
      <c r="F33" s="79"/>
      <c r="G33" s="66"/>
      <c r="H33" s="79"/>
      <c r="I33" s="66"/>
      <c r="J33" s="79"/>
      <c r="K33" s="66"/>
      <c r="L33" s="79"/>
      <c r="M33" s="66"/>
    </row>
    <row r="34" spans="1:13" s="29" customFormat="1" ht="15" customHeight="1" x14ac:dyDescent="0.35">
      <c r="A34" s="11">
        <v>6</v>
      </c>
      <c r="B34" s="44" t="s">
        <v>74</v>
      </c>
      <c r="C34" s="61">
        <v>310</v>
      </c>
      <c r="D34" s="79"/>
      <c r="E34" s="66"/>
      <c r="F34" s="79"/>
      <c r="G34" s="66"/>
      <c r="H34" s="79"/>
      <c r="I34" s="66"/>
      <c r="J34" s="79"/>
      <c r="K34" s="66"/>
      <c r="L34" s="79"/>
      <c r="M34" s="66"/>
    </row>
    <row r="35" spans="1:13" s="29" customFormat="1" ht="29.5" customHeight="1" x14ac:dyDescent="0.35">
      <c r="A35" s="11">
        <v>7</v>
      </c>
      <c r="B35" s="45" t="s">
        <v>75</v>
      </c>
      <c r="C35" s="61">
        <v>400</v>
      </c>
      <c r="D35" s="79"/>
      <c r="E35" s="66"/>
      <c r="F35" s="79"/>
      <c r="G35" s="66"/>
      <c r="H35" s="79"/>
      <c r="I35" s="66"/>
      <c r="J35" s="79"/>
      <c r="K35" s="66"/>
      <c r="L35" s="79"/>
      <c r="M35" s="66"/>
    </row>
    <row r="36" spans="1:13" s="29" customFormat="1" ht="32.15" customHeight="1" x14ac:dyDescent="0.35">
      <c r="A36" s="11">
        <v>8</v>
      </c>
      <c r="B36" s="45" t="s">
        <v>76</v>
      </c>
      <c r="C36" s="61">
        <v>350</v>
      </c>
      <c r="D36" s="79"/>
      <c r="E36" s="66"/>
      <c r="F36" s="79"/>
      <c r="G36" s="66"/>
      <c r="H36" s="79"/>
      <c r="I36" s="66"/>
      <c r="J36" s="79"/>
      <c r="K36" s="66"/>
      <c r="L36" s="79"/>
      <c r="M36" s="66"/>
    </row>
    <row r="37" spans="1:13" s="29" customFormat="1" ht="15" customHeight="1" x14ac:dyDescent="0.35">
      <c r="A37" s="11">
        <v>9</v>
      </c>
      <c r="B37" s="46" t="s">
        <v>31</v>
      </c>
      <c r="C37" s="61">
        <v>50</v>
      </c>
      <c r="D37" s="79"/>
      <c r="E37" s="66"/>
      <c r="F37" s="79"/>
      <c r="G37" s="66"/>
      <c r="H37" s="79"/>
      <c r="I37" s="66"/>
      <c r="J37" s="79"/>
      <c r="K37" s="66"/>
      <c r="L37" s="79"/>
      <c r="M37" s="66"/>
    </row>
    <row r="38" spans="1:13" s="29" customFormat="1" ht="50.15" customHeight="1" x14ac:dyDescent="0.35">
      <c r="A38" s="47">
        <v>10</v>
      </c>
      <c r="B38" s="48" t="s">
        <v>167</v>
      </c>
      <c r="C38" s="61">
        <v>350</v>
      </c>
      <c r="D38" s="80"/>
      <c r="E38" s="86"/>
      <c r="F38" s="80"/>
      <c r="G38" s="86"/>
      <c r="H38" s="80"/>
      <c r="I38" s="86"/>
      <c r="J38" s="80"/>
      <c r="K38" s="86"/>
      <c r="L38" s="80"/>
      <c r="M38" s="86"/>
    </row>
    <row r="39" spans="1:13" s="29" customFormat="1" ht="15" customHeight="1" x14ac:dyDescent="0.35">
      <c r="A39" s="47">
        <v>11</v>
      </c>
      <c r="B39" s="49" t="s">
        <v>57</v>
      </c>
      <c r="C39" s="61">
        <v>0</v>
      </c>
      <c r="D39" s="80"/>
      <c r="E39" s="66"/>
      <c r="F39" s="80"/>
      <c r="G39" s="66"/>
      <c r="H39" s="80"/>
      <c r="I39" s="66"/>
      <c r="J39" s="80"/>
      <c r="K39" s="66"/>
      <c r="L39" s="80"/>
      <c r="M39" s="66"/>
    </row>
    <row r="40" spans="1:13" s="29" customFormat="1" ht="15" customHeight="1" x14ac:dyDescent="0.35">
      <c r="A40" s="47">
        <v>12</v>
      </c>
      <c r="B40" s="48" t="s">
        <v>32</v>
      </c>
      <c r="C40" s="61">
        <v>210</v>
      </c>
      <c r="D40" s="80"/>
      <c r="E40" s="66"/>
      <c r="F40" s="80"/>
      <c r="G40" s="66"/>
      <c r="H40" s="80"/>
      <c r="I40" s="66"/>
      <c r="J40" s="80"/>
      <c r="K40" s="66"/>
      <c r="L40" s="80"/>
      <c r="M40" s="66"/>
    </row>
    <row r="41" spans="1:13" s="29" customFormat="1" ht="47.5" customHeight="1" x14ac:dyDescent="0.35">
      <c r="A41" s="47"/>
      <c r="B41" s="50" t="s">
        <v>132</v>
      </c>
      <c r="C41" s="70"/>
      <c r="D41" s="117"/>
      <c r="E41" s="118"/>
      <c r="F41" s="117"/>
      <c r="G41" s="118"/>
      <c r="H41" s="117"/>
      <c r="I41" s="118"/>
      <c r="J41" s="117"/>
      <c r="K41" s="118"/>
      <c r="L41" s="117"/>
      <c r="M41" s="118"/>
    </row>
    <row r="42" spans="1:13" s="29" customFormat="1" ht="15.65" customHeight="1" x14ac:dyDescent="0.35">
      <c r="A42" s="81"/>
      <c r="B42" s="84" t="s">
        <v>86</v>
      </c>
      <c r="C42" s="82"/>
      <c r="D42" s="85"/>
      <c r="E42" s="83"/>
      <c r="F42" s="85"/>
      <c r="G42" s="83"/>
      <c r="H42" s="85"/>
      <c r="I42" s="83"/>
      <c r="J42" s="85"/>
      <c r="K42" s="83"/>
      <c r="L42" s="85"/>
      <c r="M42" s="83"/>
    </row>
    <row r="43" spans="1:13" s="29" customFormat="1" ht="15.65" customHeight="1" x14ac:dyDescent="0.35">
      <c r="A43" s="81"/>
      <c r="B43" s="84" t="s">
        <v>87</v>
      </c>
      <c r="C43" s="82"/>
      <c r="D43" s="85"/>
      <c r="E43" s="83"/>
      <c r="F43" s="85"/>
      <c r="G43" s="83"/>
      <c r="H43" s="85"/>
      <c r="I43" s="83"/>
      <c r="J43" s="85"/>
      <c r="K43" s="83"/>
      <c r="L43" s="85"/>
      <c r="M43" s="83"/>
    </row>
    <row r="44" spans="1:13" s="29" customFormat="1" ht="15.65" customHeight="1" x14ac:dyDescent="0.35">
      <c r="A44" s="81"/>
      <c r="B44" s="84" t="s">
        <v>88</v>
      </c>
      <c r="C44" s="82"/>
      <c r="D44" s="85"/>
      <c r="E44" s="83"/>
      <c r="F44" s="85"/>
      <c r="G44" s="83"/>
      <c r="H44" s="85"/>
      <c r="I44" s="83"/>
      <c r="J44" s="85"/>
      <c r="K44" s="83"/>
      <c r="L44" s="85"/>
      <c r="M44" s="83"/>
    </row>
    <row r="45" spans="1:13" s="29" customFormat="1" ht="15.65" customHeight="1" x14ac:dyDescent="0.35">
      <c r="A45" s="81"/>
      <c r="B45" s="84" t="s">
        <v>89</v>
      </c>
      <c r="C45" s="82"/>
      <c r="D45" s="85"/>
      <c r="E45" s="83"/>
      <c r="F45" s="85"/>
      <c r="G45" s="83"/>
      <c r="H45" s="85"/>
      <c r="I45" s="83"/>
      <c r="J45" s="85"/>
      <c r="K45" s="83"/>
      <c r="L45" s="85"/>
      <c r="M45" s="83"/>
    </row>
    <row r="46" spans="1:13" s="29" customFormat="1" ht="15.65" customHeight="1" x14ac:dyDescent="0.35">
      <c r="A46" s="81"/>
      <c r="B46" s="84" t="s">
        <v>90</v>
      </c>
      <c r="C46" s="82"/>
      <c r="D46" s="85"/>
      <c r="E46" s="83"/>
      <c r="F46" s="85"/>
      <c r="G46" s="83"/>
      <c r="H46" s="85"/>
      <c r="I46" s="83"/>
      <c r="J46" s="85"/>
      <c r="K46" s="83"/>
      <c r="L46" s="85"/>
      <c r="M46" s="83"/>
    </row>
    <row r="47" spans="1:13" s="29" customFormat="1" ht="82" customHeight="1" thickBot="1" x14ac:dyDescent="0.4">
      <c r="A47" s="54"/>
      <c r="B47" s="113" t="s">
        <v>129</v>
      </c>
      <c r="C47" s="71"/>
      <c r="D47" s="114"/>
      <c r="E47" s="121"/>
      <c r="F47" s="114"/>
      <c r="G47" s="121"/>
      <c r="H47" s="114"/>
      <c r="I47" s="121"/>
      <c r="J47" s="114"/>
      <c r="K47" s="121"/>
      <c r="L47" s="114"/>
      <c r="M47" s="121"/>
    </row>
    <row r="48" spans="1:13" s="29" customFormat="1" ht="15" thickBot="1" x14ac:dyDescent="0.4">
      <c r="A48" s="240" t="s">
        <v>50</v>
      </c>
      <c r="B48" s="244"/>
      <c r="C48" s="244"/>
      <c r="D48" s="236">
        <f>ROUND(SUMPRODUCT(D29:D47,E29:E47),2)</f>
        <v>0</v>
      </c>
      <c r="E48" s="237"/>
      <c r="F48" s="236">
        <f>ROUND(SUMPRODUCT(F29:F47,G29:G47),2)</f>
        <v>0</v>
      </c>
      <c r="G48" s="237"/>
      <c r="H48" s="236">
        <f>ROUND(SUMPRODUCT(H29:H47,I29:I47),2)</f>
        <v>0</v>
      </c>
      <c r="I48" s="237"/>
      <c r="J48" s="236">
        <f>ROUND(SUMPRODUCT(J29:J47,K29:K47),2)</f>
        <v>0</v>
      </c>
      <c r="K48" s="237"/>
      <c r="L48" s="236">
        <f>ROUND(SUMPRODUCT(L29:L47,M29:M47),2)</f>
        <v>0</v>
      </c>
      <c r="M48" s="237"/>
    </row>
    <row r="49" spans="1:13" s="29" customFormat="1" ht="15" customHeight="1" thickBot="1" x14ac:dyDescent="0.4">
      <c r="A49" s="240" t="s">
        <v>67</v>
      </c>
      <c r="B49" s="241"/>
      <c r="C49" s="241"/>
      <c r="D49" s="228">
        <f>ROUND(SUM(D48*1.09),2)</f>
        <v>0</v>
      </c>
      <c r="E49" s="229"/>
      <c r="F49" s="228">
        <f>ROUND(SUM(F48*1.09),2)</f>
        <v>0</v>
      </c>
      <c r="G49" s="229"/>
      <c r="H49" s="228">
        <f>ROUND(SUM(H48*1.09),2)</f>
        <v>0</v>
      </c>
      <c r="I49" s="229"/>
      <c r="J49" s="228">
        <f>ROUND(SUM(J48*1.09),2)</f>
        <v>0</v>
      </c>
      <c r="K49" s="229"/>
      <c r="L49" s="228">
        <f>ROUND(SUM(L48*1.09),2)</f>
        <v>0</v>
      </c>
      <c r="M49" s="229"/>
    </row>
    <row r="50" spans="1:13" s="29" customFormat="1" ht="15" customHeight="1" x14ac:dyDescent="0.35">
      <c r="A50" s="59"/>
      <c r="B50" s="51"/>
      <c r="C50" s="51"/>
      <c r="D50" s="51"/>
      <c r="E50" s="51"/>
      <c r="F50" s="52"/>
      <c r="G50" s="41"/>
    </row>
    <row r="51" spans="1:13" s="29" customFormat="1" ht="15" customHeight="1" x14ac:dyDescent="0.35">
      <c r="A51" s="59"/>
      <c r="B51" s="51"/>
      <c r="C51" s="51"/>
      <c r="D51" s="51"/>
      <c r="E51" s="51"/>
      <c r="F51" s="52"/>
      <c r="G51" s="41"/>
    </row>
    <row r="52" spans="1:13" s="29" customFormat="1" ht="14.5" customHeight="1" thickBot="1" x14ac:dyDescent="0.4">
      <c r="A52" s="58" t="s">
        <v>58</v>
      </c>
      <c r="B52" s="57" t="s">
        <v>18</v>
      </c>
      <c r="D52" s="91"/>
      <c r="E52" s="91"/>
    </row>
    <row r="53" spans="1:13" s="29" customFormat="1" x14ac:dyDescent="0.35">
      <c r="A53" s="250" t="s">
        <v>12</v>
      </c>
      <c r="B53" s="43" t="s">
        <v>18</v>
      </c>
      <c r="C53" s="238" t="s">
        <v>25</v>
      </c>
      <c r="D53" s="234" t="s">
        <v>16</v>
      </c>
      <c r="E53" s="238" t="s">
        <v>24</v>
      </c>
      <c r="F53" s="234" t="s">
        <v>16</v>
      </c>
      <c r="G53" s="238" t="s">
        <v>24</v>
      </c>
      <c r="H53" s="234" t="s">
        <v>16</v>
      </c>
      <c r="I53" s="238" t="s">
        <v>24</v>
      </c>
      <c r="J53" s="234" t="s">
        <v>16</v>
      </c>
      <c r="K53" s="238" t="s">
        <v>24</v>
      </c>
      <c r="L53" s="234" t="s">
        <v>16</v>
      </c>
      <c r="M53" s="232" t="s">
        <v>24</v>
      </c>
    </row>
    <row r="54" spans="1:13" s="29" customFormat="1" x14ac:dyDescent="0.35">
      <c r="A54" s="251"/>
      <c r="B54" s="176" t="s">
        <v>17</v>
      </c>
      <c r="C54" s="239"/>
      <c r="D54" s="235"/>
      <c r="E54" s="239"/>
      <c r="F54" s="235"/>
      <c r="G54" s="239"/>
      <c r="H54" s="235"/>
      <c r="I54" s="239"/>
      <c r="J54" s="235"/>
      <c r="K54" s="239"/>
      <c r="L54" s="235"/>
      <c r="M54" s="233"/>
    </row>
    <row r="55" spans="1:13" s="29" customFormat="1" ht="15" customHeight="1" x14ac:dyDescent="0.35">
      <c r="A55" s="11">
        <v>1</v>
      </c>
      <c r="B55" s="46" t="s">
        <v>27</v>
      </c>
      <c r="C55" s="115">
        <v>0</v>
      </c>
      <c r="D55" s="79"/>
      <c r="E55" s="66"/>
      <c r="F55" s="79"/>
      <c r="G55" s="66"/>
      <c r="H55" s="79"/>
      <c r="I55" s="66"/>
      <c r="J55" s="79"/>
      <c r="K55" s="66"/>
      <c r="L55" s="79"/>
      <c r="M55" s="66"/>
    </row>
    <row r="56" spans="1:13" s="29" customFormat="1" ht="15" customHeight="1" x14ac:dyDescent="0.35">
      <c r="A56" s="53">
        <v>2</v>
      </c>
      <c r="B56" s="72" t="s">
        <v>28</v>
      </c>
      <c r="C56" s="115">
        <v>0</v>
      </c>
      <c r="D56" s="79"/>
      <c r="E56" s="66"/>
      <c r="F56" s="79"/>
      <c r="G56" s="66"/>
      <c r="H56" s="79"/>
      <c r="I56" s="66"/>
      <c r="J56" s="79"/>
      <c r="K56" s="66"/>
      <c r="L56" s="79"/>
      <c r="M56" s="66"/>
    </row>
    <row r="57" spans="1:13" s="29" customFormat="1" ht="15" customHeight="1" x14ac:dyDescent="0.35">
      <c r="A57" s="53">
        <v>3</v>
      </c>
      <c r="B57" s="72" t="s">
        <v>29</v>
      </c>
      <c r="C57" s="115">
        <v>0</v>
      </c>
      <c r="D57" s="79"/>
      <c r="E57" s="66"/>
      <c r="F57" s="79"/>
      <c r="G57" s="66"/>
      <c r="H57" s="79"/>
      <c r="I57" s="66"/>
      <c r="J57" s="79"/>
      <c r="K57" s="66"/>
      <c r="L57" s="79"/>
      <c r="M57" s="66"/>
    </row>
    <row r="58" spans="1:13" s="29" customFormat="1" ht="15" customHeight="1" x14ac:dyDescent="0.35">
      <c r="A58" s="53">
        <v>4</v>
      </c>
      <c r="B58" s="72" t="s">
        <v>30</v>
      </c>
      <c r="C58" s="115">
        <v>0</v>
      </c>
      <c r="D58" s="79"/>
      <c r="E58" s="66"/>
      <c r="F58" s="79"/>
      <c r="G58" s="66"/>
      <c r="H58" s="79"/>
      <c r="I58" s="66"/>
      <c r="J58" s="79"/>
      <c r="K58" s="66"/>
      <c r="L58" s="79"/>
      <c r="M58" s="66"/>
    </row>
    <row r="59" spans="1:13" s="29" customFormat="1" ht="15" customHeight="1" x14ac:dyDescent="0.35">
      <c r="A59" s="53">
        <v>5</v>
      </c>
      <c r="B59" s="73" t="s">
        <v>19</v>
      </c>
      <c r="C59" s="115">
        <v>0</v>
      </c>
      <c r="D59" s="79"/>
      <c r="E59" s="66"/>
      <c r="F59" s="79"/>
      <c r="G59" s="66"/>
      <c r="H59" s="79"/>
      <c r="I59" s="66"/>
      <c r="J59" s="79"/>
      <c r="K59" s="66"/>
      <c r="L59" s="79"/>
      <c r="M59" s="66"/>
    </row>
    <row r="60" spans="1:13" s="29" customFormat="1" ht="15" customHeight="1" x14ac:dyDescent="0.35">
      <c r="A60" s="53">
        <v>6</v>
      </c>
      <c r="B60" s="72" t="s">
        <v>26</v>
      </c>
      <c r="C60" s="115">
        <v>0</v>
      </c>
      <c r="D60" s="79"/>
      <c r="E60" s="66"/>
      <c r="F60" s="79"/>
      <c r="G60" s="66"/>
      <c r="H60" s="79"/>
      <c r="I60" s="66"/>
      <c r="J60" s="79"/>
      <c r="K60" s="66"/>
      <c r="L60" s="79"/>
      <c r="M60" s="66"/>
    </row>
    <row r="61" spans="1:13" s="29" customFormat="1" ht="15" customHeight="1" x14ac:dyDescent="0.35">
      <c r="A61" s="47">
        <v>7</v>
      </c>
      <c r="B61" s="74" t="s">
        <v>56</v>
      </c>
      <c r="C61" s="115">
        <v>0</v>
      </c>
      <c r="D61" s="79"/>
      <c r="E61" s="66"/>
      <c r="F61" s="79"/>
      <c r="G61" s="66"/>
      <c r="H61" s="79"/>
      <c r="I61" s="66"/>
      <c r="J61" s="79"/>
      <c r="K61" s="66"/>
      <c r="L61" s="79"/>
      <c r="M61" s="66"/>
    </row>
    <row r="62" spans="1:13" s="29" customFormat="1" ht="46" customHeight="1" x14ac:dyDescent="0.35">
      <c r="A62" s="47"/>
      <c r="B62" s="50" t="s">
        <v>132</v>
      </c>
      <c r="C62" s="70"/>
      <c r="D62" s="119"/>
      <c r="E62" s="120"/>
      <c r="F62" s="119"/>
      <c r="G62" s="120"/>
      <c r="H62" s="119"/>
      <c r="I62" s="120"/>
      <c r="J62" s="119"/>
      <c r="K62" s="120"/>
      <c r="L62" s="119"/>
      <c r="M62" s="120"/>
    </row>
    <row r="63" spans="1:13" s="29" customFormat="1" ht="15" customHeight="1" x14ac:dyDescent="0.35">
      <c r="A63" s="81"/>
      <c r="B63" s="84" t="s">
        <v>86</v>
      </c>
      <c r="C63" s="82"/>
      <c r="D63" s="87"/>
      <c r="E63" s="83"/>
      <c r="F63" s="87"/>
      <c r="G63" s="83"/>
      <c r="H63" s="87"/>
      <c r="I63" s="83"/>
      <c r="J63" s="87"/>
      <c r="K63" s="83"/>
      <c r="L63" s="87"/>
      <c r="M63" s="83"/>
    </row>
    <row r="64" spans="1:13" s="29" customFormat="1" ht="15" customHeight="1" x14ac:dyDescent="0.35">
      <c r="A64" s="81"/>
      <c r="B64" s="84" t="s">
        <v>87</v>
      </c>
      <c r="C64" s="82"/>
      <c r="D64" s="87"/>
      <c r="E64" s="83"/>
      <c r="F64" s="87"/>
      <c r="G64" s="83"/>
      <c r="H64" s="87"/>
      <c r="I64" s="83"/>
      <c r="J64" s="87"/>
      <c r="K64" s="83"/>
      <c r="L64" s="87"/>
      <c r="M64" s="83"/>
    </row>
    <row r="65" spans="1:13" s="29" customFormat="1" ht="15" customHeight="1" x14ac:dyDescent="0.35">
      <c r="A65" s="81"/>
      <c r="B65" s="84" t="s">
        <v>88</v>
      </c>
      <c r="C65" s="82"/>
      <c r="D65" s="87"/>
      <c r="E65" s="83"/>
      <c r="F65" s="87"/>
      <c r="G65" s="83"/>
      <c r="H65" s="87"/>
      <c r="I65" s="83"/>
      <c r="J65" s="87"/>
      <c r="K65" s="83"/>
      <c r="L65" s="87"/>
      <c r="M65" s="83"/>
    </row>
    <row r="66" spans="1:13" s="29" customFormat="1" ht="15" customHeight="1" x14ac:dyDescent="0.35">
      <c r="A66" s="81"/>
      <c r="B66" s="84" t="s">
        <v>89</v>
      </c>
      <c r="C66" s="82"/>
      <c r="D66" s="87"/>
      <c r="E66" s="83"/>
      <c r="F66" s="87"/>
      <c r="G66" s="83"/>
      <c r="H66" s="87"/>
      <c r="I66" s="83"/>
      <c r="J66" s="87"/>
      <c r="K66" s="83"/>
      <c r="L66" s="87"/>
      <c r="M66" s="83"/>
    </row>
    <row r="67" spans="1:13" s="29" customFormat="1" ht="15" customHeight="1" x14ac:dyDescent="0.35">
      <c r="A67" s="81"/>
      <c r="B67" s="84" t="s">
        <v>90</v>
      </c>
      <c r="C67" s="82"/>
      <c r="D67" s="87"/>
      <c r="E67" s="83"/>
      <c r="F67" s="87"/>
      <c r="G67" s="83"/>
      <c r="H67" s="87"/>
      <c r="I67" s="83"/>
      <c r="J67" s="87"/>
      <c r="K67" s="83"/>
      <c r="L67" s="87"/>
      <c r="M67" s="83"/>
    </row>
    <row r="68" spans="1:13" s="29" customFormat="1" ht="84.65" customHeight="1" thickBot="1" x14ac:dyDescent="0.4">
      <c r="A68" s="54"/>
      <c r="B68" s="113" t="s">
        <v>129</v>
      </c>
      <c r="C68" s="116"/>
      <c r="D68" s="114"/>
      <c r="E68" s="121"/>
      <c r="F68" s="114"/>
      <c r="G68" s="121"/>
      <c r="H68" s="114"/>
      <c r="I68" s="121"/>
      <c r="J68" s="114"/>
      <c r="K68" s="121"/>
      <c r="L68" s="114"/>
      <c r="M68" s="121"/>
    </row>
    <row r="69" spans="1:13" s="29" customFormat="1" ht="15" thickBot="1" x14ac:dyDescent="0.4">
      <c r="A69" s="240" t="s">
        <v>148</v>
      </c>
      <c r="B69" s="244"/>
      <c r="C69" s="245"/>
      <c r="D69" s="246" cm="1">
        <f t="array" ref="D69">ROUND(SUMPRODUCT((D55:D68*E55:E68)),2)</f>
        <v>0</v>
      </c>
      <c r="E69" s="247"/>
      <c r="F69" s="246" cm="1">
        <f t="array" ref="F69">ROUND(SUMPRODUCT((F55:F68*G55:G68)),2)</f>
        <v>0</v>
      </c>
      <c r="G69" s="247"/>
      <c r="H69" s="246" cm="1">
        <f t="array" ref="H69">ROUND(SUMPRODUCT((H55:H68*I55:I68)),2)</f>
        <v>0</v>
      </c>
      <c r="I69" s="247"/>
      <c r="J69" s="246" cm="1">
        <f t="array" ref="J69">ROUND(SUMPRODUCT((J55:J68*K55:K68)),2)</f>
        <v>0</v>
      </c>
      <c r="K69" s="247"/>
      <c r="L69" s="246" cm="1">
        <f t="array" ref="L69">ROUND(SUMPRODUCT((L55:L68*M55:M68)),2)</f>
        <v>0</v>
      </c>
      <c r="M69" s="247"/>
    </row>
    <row r="70" spans="1:13" s="42" customFormat="1" ht="15" thickBot="1" x14ac:dyDescent="0.4">
      <c r="A70" s="248" t="s">
        <v>68</v>
      </c>
      <c r="B70" s="241"/>
      <c r="C70" s="249"/>
      <c r="D70" s="242">
        <f>ROUND(SUM(D69*1.09),2)</f>
        <v>0</v>
      </c>
      <c r="E70" s="243"/>
      <c r="F70" s="242">
        <f>ROUND(SUM(F69*1.09),2)</f>
        <v>0</v>
      </c>
      <c r="G70" s="243"/>
      <c r="H70" s="242">
        <f>ROUND(SUM(H69*1.09),2)</f>
        <v>0</v>
      </c>
      <c r="I70" s="243"/>
      <c r="J70" s="242">
        <f>ROUND(SUM(J69*1.09),2)</f>
        <v>0</v>
      </c>
      <c r="K70" s="243"/>
      <c r="L70" s="242">
        <f>ROUND(SUM(L69*1.09),2)</f>
        <v>0</v>
      </c>
      <c r="M70" s="243"/>
    </row>
    <row r="71" spans="1:13" s="42" customFormat="1" ht="15" thickBot="1" x14ac:dyDescent="0.4">
      <c r="A71" s="55"/>
      <c r="B71" s="55"/>
      <c r="C71" s="55"/>
      <c r="D71" s="56"/>
      <c r="E71" s="56"/>
      <c r="F71" s="56"/>
      <c r="G71" s="56"/>
      <c r="H71" s="56"/>
      <c r="I71" s="56"/>
    </row>
    <row r="72" spans="1:13" ht="14.5" customHeight="1" thickBot="1" x14ac:dyDescent="0.4">
      <c r="A72" s="270" t="s">
        <v>3</v>
      </c>
      <c r="B72" s="271"/>
      <c r="C72" s="272"/>
      <c r="D72" s="101" t="s">
        <v>20</v>
      </c>
      <c r="E72" s="102" t="s">
        <v>23</v>
      </c>
      <c r="F72" s="101" t="s">
        <v>20</v>
      </c>
      <c r="G72" s="104" t="s">
        <v>23</v>
      </c>
      <c r="H72" s="101" t="s">
        <v>20</v>
      </c>
      <c r="I72" s="104" t="s">
        <v>23</v>
      </c>
      <c r="J72" s="101" t="s">
        <v>20</v>
      </c>
      <c r="K72" s="103" t="s">
        <v>23</v>
      </c>
      <c r="L72" s="101" t="s">
        <v>20</v>
      </c>
      <c r="M72" s="104" t="s">
        <v>23</v>
      </c>
    </row>
    <row r="73" spans="1:13" ht="20.5" customHeight="1" thickBot="1" x14ac:dyDescent="0.4">
      <c r="A73" s="273" t="s">
        <v>142</v>
      </c>
      <c r="B73" s="274"/>
      <c r="C73" s="275"/>
      <c r="D73" s="106">
        <f>D48</f>
        <v>0</v>
      </c>
      <c r="E73" s="230" t="str">
        <f>IF(ISBLANK(D25)=TRUE,"",IF(D25="AAC","$50,000","$8,025"))</f>
        <v/>
      </c>
      <c r="F73" s="106">
        <f>F48</f>
        <v>0</v>
      </c>
      <c r="G73" s="230" t="str">
        <f>IF(ISBLANK(F25)=TRUE,"",IF(F25="AAC","$50,000","$8,025"))</f>
        <v/>
      </c>
      <c r="H73" s="106">
        <f>H48</f>
        <v>0</v>
      </c>
      <c r="I73" s="230" t="str">
        <f>IF(ISBLANK(H25)=TRUE,"",IF(H25="AAC","$50,000","$8,025"))</f>
        <v/>
      </c>
      <c r="J73" s="106">
        <f>J48</f>
        <v>0</v>
      </c>
      <c r="K73" s="230" t="str">
        <f>IF(ISBLANK(J25)=TRUE,"",IF(J25="AAC","$50,000","$8,025"))</f>
        <v/>
      </c>
      <c r="L73" s="106">
        <f>L48</f>
        <v>0</v>
      </c>
      <c r="M73" s="230" t="str">
        <f>IF(ISBLANK(L25)=TRUE,"",IF(L25="AAC","$50,000","$8,025"))</f>
        <v/>
      </c>
    </row>
    <row r="74" spans="1:13" ht="20.5" customHeight="1" thickBot="1" x14ac:dyDescent="0.4">
      <c r="A74" s="278" t="s">
        <v>141</v>
      </c>
      <c r="B74" s="279"/>
      <c r="C74" s="280"/>
      <c r="D74" s="107">
        <f>D69</f>
        <v>0</v>
      </c>
      <c r="E74" s="231"/>
      <c r="F74" s="107">
        <f>F69</f>
        <v>0</v>
      </c>
      <c r="G74" s="231"/>
      <c r="H74" s="107">
        <f>H69</f>
        <v>0</v>
      </c>
      <c r="I74" s="231"/>
      <c r="J74" s="107">
        <f>J69</f>
        <v>0</v>
      </c>
      <c r="K74" s="231"/>
      <c r="L74" s="107">
        <f>L69</f>
        <v>0</v>
      </c>
      <c r="M74" s="231"/>
    </row>
    <row r="75" spans="1:13" ht="20.5" customHeight="1" thickBot="1" x14ac:dyDescent="0.4">
      <c r="A75" s="287" t="s">
        <v>147</v>
      </c>
      <c r="B75" s="288"/>
      <c r="C75" s="289"/>
      <c r="D75" s="219">
        <f>D73+D74</f>
        <v>0</v>
      </c>
      <c r="E75" s="220"/>
      <c r="F75" s="219">
        <f>F73+F74</f>
        <v>0</v>
      </c>
      <c r="G75" s="220"/>
      <c r="H75" s="219">
        <f>H73+H74</f>
        <v>0</v>
      </c>
      <c r="I75" s="220"/>
      <c r="J75" s="219">
        <f>J73+J74</f>
        <v>0</v>
      </c>
      <c r="K75" s="220"/>
      <c r="L75" s="219">
        <f>L73+L74</f>
        <v>0</v>
      </c>
      <c r="M75" s="220"/>
    </row>
    <row r="76" spans="1:13" s="42" customFormat="1" x14ac:dyDescent="0.35">
      <c r="A76" s="55"/>
      <c r="B76" s="55"/>
      <c r="C76" s="55"/>
      <c r="D76" s="56"/>
      <c r="E76" s="56"/>
      <c r="F76" s="56"/>
      <c r="G76" s="56"/>
      <c r="H76" s="56"/>
      <c r="I76" s="56"/>
    </row>
    <row r="78" spans="1:13" s="4" customFormat="1" x14ac:dyDescent="0.35">
      <c r="A78" s="57" t="s">
        <v>59</v>
      </c>
      <c r="B78" s="57" t="s">
        <v>60</v>
      </c>
      <c r="C78" s="57"/>
      <c r="D78" s="57"/>
      <c r="E78" s="57"/>
    </row>
    <row r="79" spans="1:13" ht="15" thickBot="1" x14ac:dyDescent="0.4"/>
    <row r="80" spans="1:13" ht="20.5" customHeight="1" thickBot="1" x14ac:dyDescent="0.4">
      <c r="A80" s="284" t="s">
        <v>143</v>
      </c>
      <c r="B80" s="285"/>
      <c r="C80" s="286"/>
      <c r="D80" s="276">
        <f>SUM(D75:M75)+C17</f>
        <v>0</v>
      </c>
      <c r="E80" s="277"/>
      <c r="F80" s="155"/>
      <c r="G80" s="155"/>
      <c r="H80" s="155"/>
      <c r="I80" s="155"/>
      <c r="J80" s="155"/>
      <c r="K80" s="155"/>
      <c r="L80" s="155"/>
      <c r="M80" s="155"/>
    </row>
    <row r="81" spans="1:13" ht="20.5" customHeight="1" thickBot="1" x14ac:dyDescent="0.4">
      <c r="A81" s="267" t="s">
        <v>144</v>
      </c>
      <c r="B81" s="268"/>
      <c r="C81" s="269"/>
      <c r="D81" s="276">
        <f>D80*1.09</f>
        <v>0</v>
      </c>
      <c r="E81" s="277"/>
      <c r="F81" s="155"/>
      <c r="G81" s="155"/>
      <c r="H81" s="155"/>
      <c r="I81" s="155"/>
      <c r="J81" s="155"/>
      <c r="K81" s="155"/>
      <c r="L81" s="155"/>
      <c r="M81" s="155"/>
    </row>
    <row r="82" spans="1:13" x14ac:dyDescent="0.35">
      <c r="F82" s="148"/>
      <c r="G82" s="148"/>
      <c r="H82" s="148"/>
      <c r="I82" s="148"/>
      <c r="J82" s="148"/>
      <c r="K82" s="148"/>
      <c r="L82" s="148"/>
      <c r="M82" s="148"/>
    </row>
    <row r="83" spans="1:13" x14ac:dyDescent="0.35">
      <c r="B83" s="29" t="s">
        <v>150</v>
      </c>
    </row>
    <row r="84" spans="1:13" ht="14.5" customHeight="1" x14ac:dyDescent="0.35">
      <c r="B84" s="189" t="s">
        <v>151</v>
      </c>
      <c r="C84" s="189"/>
    </row>
    <row r="85" spans="1:13" ht="14.5" customHeight="1" x14ac:dyDescent="0.35">
      <c r="B85" s="189" t="s">
        <v>149</v>
      </c>
      <c r="C85" s="189"/>
    </row>
    <row r="86" spans="1:13" ht="14.5" customHeight="1" x14ac:dyDescent="0.35">
      <c r="B86" s="189" t="s">
        <v>133</v>
      </c>
      <c r="C86" s="189"/>
    </row>
  </sheetData>
  <sheetProtection algorithmName="SHA-512" hashValue="N858JLFgwbQgwYKIxZW9V7484fHdl1+BJc7quuEk55QCoqBusZBRMML28ffn16XM7nURvpbYVCSuZVPAUF+z1w==" saltValue="fM12FmhUk3jFt0zF5OOAAA==" spinCount="100000" sheet="1" formatCells="0" insertRows="0" autoFilter="0"/>
  <mergeCells count="90">
    <mergeCell ref="B4:C4"/>
    <mergeCell ref="B5:C5"/>
    <mergeCell ref="A6:B6"/>
    <mergeCell ref="B22:C22"/>
    <mergeCell ref="D22:E22"/>
    <mergeCell ref="L24:M24"/>
    <mergeCell ref="H22:I22"/>
    <mergeCell ref="J22:K22"/>
    <mergeCell ref="L22:M22"/>
    <mergeCell ref="B23:C23"/>
    <mergeCell ref="D23:E23"/>
    <mergeCell ref="F23:G23"/>
    <mergeCell ref="H23:I23"/>
    <mergeCell ref="J23:K23"/>
    <mergeCell ref="L23:M23"/>
    <mergeCell ref="F22:G22"/>
    <mergeCell ref="B24:C24"/>
    <mergeCell ref="D24:E24"/>
    <mergeCell ref="F24:G24"/>
    <mergeCell ref="H24:I24"/>
    <mergeCell ref="J24:K24"/>
    <mergeCell ref="L26:M26"/>
    <mergeCell ref="B25:C25"/>
    <mergeCell ref="D25:E25"/>
    <mergeCell ref="F25:G25"/>
    <mergeCell ref="H25:I25"/>
    <mergeCell ref="J25:K25"/>
    <mergeCell ref="L25:M25"/>
    <mergeCell ref="B26:C26"/>
    <mergeCell ref="D26:E26"/>
    <mergeCell ref="F26:G26"/>
    <mergeCell ref="H26:I26"/>
    <mergeCell ref="J26:K26"/>
    <mergeCell ref="L49:M49"/>
    <mergeCell ref="A48:C48"/>
    <mergeCell ref="D48:E48"/>
    <mergeCell ref="F48:G48"/>
    <mergeCell ref="H48:I48"/>
    <mergeCell ref="J48:K48"/>
    <mergeCell ref="L48:M48"/>
    <mergeCell ref="A49:C49"/>
    <mergeCell ref="D49:E49"/>
    <mergeCell ref="F49:G49"/>
    <mergeCell ref="H49:I49"/>
    <mergeCell ref="J49:K49"/>
    <mergeCell ref="M53:M54"/>
    <mergeCell ref="A53:A54"/>
    <mergeCell ref="C53:C54"/>
    <mergeCell ref="D53:D54"/>
    <mergeCell ref="E53:E54"/>
    <mergeCell ref="F53:F54"/>
    <mergeCell ref="G53:G54"/>
    <mergeCell ref="H53:H54"/>
    <mergeCell ref="I53:I54"/>
    <mergeCell ref="J53:J54"/>
    <mergeCell ref="K53:K54"/>
    <mergeCell ref="L53:L54"/>
    <mergeCell ref="L70:M70"/>
    <mergeCell ref="A69:C69"/>
    <mergeCell ref="D69:E69"/>
    <mergeCell ref="F69:G69"/>
    <mergeCell ref="H69:I69"/>
    <mergeCell ref="J69:K69"/>
    <mergeCell ref="L69:M69"/>
    <mergeCell ref="A70:C70"/>
    <mergeCell ref="D70:E70"/>
    <mergeCell ref="F70:G70"/>
    <mergeCell ref="H70:I70"/>
    <mergeCell ref="J70:K70"/>
    <mergeCell ref="A72:C72"/>
    <mergeCell ref="A73:C73"/>
    <mergeCell ref="E73:E74"/>
    <mergeCell ref="G73:G74"/>
    <mergeCell ref="I73:I74"/>
    <mergeCell ref="M73:M74"/>
    <mergeCell ref="A74:C74"/>
    <mergeCell ref="A75:C75"/>
    <mergeCell ref="D75:E75"/>
    <mergeCell ref="F75:G75"/>
    <mergeCell ref="H75:I75"/>
    <mergeCell ref="J75:K75"/>
    <mergeCell ref="L75:M75"/>
    <mergeCell ref="K73:K74"/>
    <mergeCell ref="B86:C86"/>
    <mergeCell ref="A80:C80"/>
    <mergeCell ref="D80:E80"/>
    <mergeCell ref="A81:C81"/>
    <mergeCell ref="D81:E81"/>
    <mergeCell ref="B84:C84"/>
    <mergeCell ref="B85:C85"/>
  </mergeCells>
  <conditionalFormatting sqref="J22 L22">
    <cfRule type="duplicateValues" dxfId="7" priority="4"/>
  </conditionalFormatting>
  <conditionalFormatting sqref="D23:M23">
    <cfRule type="duplicateValues" dxfId="6" priority="1"/>
    <cfRule type="duplicateValues" dxfId="5" priority="3"/>
  </conditionalFormatting>
  <conditionalFormatting sqref="D24:M24">
    <cfRule type="duplicateValues" dxfId="4" priority="2"/>
  </conditionalFormatting>
  <dataValidations count="11">
    <dataValidation type="list" allowBlank="1" showInputMessage="1" showErrorMessage="1" sqref="D25:M25" xr:uid="{1446DB76-29D2-4761-BB6B-49DF53EDA7B6}">
      <formula1>"AAC, AAC(Care)"</formula1>
    </dataValidation>
    <dataValidation type="decimal" operator="lessThanOrEqual" allowBlank="1" showInputMessage="1" showErrorMessage="1" error="Cap at Unit Price Cap" sqref="M38 E31 E36 E38 G31 G36 G38 I31 I36 I38 K31 K36 K38 M31 M36" xr:uid="{5D589C59-A252-493B-A17A-CF2E7971DFD0}">
      <formula1>350</formula1>
    </dataValidation>
    <dataValidation type="decimal" operator="lessThanOrEqual" allowBlank="1" showInputMessage="1" showErrorMessage="1" error="Cap at Unit Price Cap" sqref="M29 E29 G29 I29 K29" xr:uid="{D3D8B312-D5A9-4CD1-A175-1906706D1E05}">
      <formula1>1300</formula1>
    </dataValidation>
    <dataValidation type="decimal" operator="lessThanOrEqual" allowBlank="1" showInputMessage="1" showErrorMessage="1" error="Cap at Unit Price Cap" sqref="M37 E37 G37 I37 K37" xr:uid="{3B4611BD-823A-4875-B580-A3F513A412A6}">
      <formula1>50</formula1>
    </dataValidation>
    <dataValidation type="decimal" operator="lessThanOrEqual" allowBlank="1" showInputMessage="1" showErrorMessage="1" error="Cap at Unit Price Cap" sqref="M33 E30 E33 G30 G33 I30 I33 K30 K33 M30" xr:uid="{3FAFBA93-F936-4C07-BED7-2AD4B8CC0D87}">
      <formula1>1200</formula1>
    </dataValidation>
    <dataValidation type="decimal" operator="lessThanOrEqual" allowBlank="1" showInputMessage="1" showErrorMessage="1" error="Cap at Unit Price Cap" sqref="M34 E34 G34 I34 K34" xr:uid="{D92E70F4-8F91-4425-9C60-08BA1D5BCBBF}">
      <formula1>310</formula1>
    </dataValidation>
    <dataValidation type="decimal" operator="lessThanOrEqual" allowBlank="1" showInputMessage="1" showErrorMessage="1" error="Cap at Unit Price Cap" sqref="M35 E35 G35 I35 K35" xr:uid="{FAB5A0FC-8E7E-40C9-93C5-01DC78DA330D}">
      <formula1>400</formula1>
    </dataValidation>
    <dataValidation type="decimal" operator="lessThanOrEqual" allowBlank="1" showInputMessage="1" showErrorMessage="1" error="Cap at Unit Price Cap" sqref="M32 E32 G32 I32 K32" xr:uid="{B732C753-C05F-45B9-B1C6-89528BDF54BA}">
      <formula1>290</formula1>
    </dataValidation>
    <dataValidation type="decimal" operator="lessThanOrEqual" allowBlank="1" showInputMessage="1" showErrorMessage="1" error="Cap at Unit Price Cap" sqref="M40 E40 G40 I40 K40" xr:uid="{2F7FFF11-D293-4405-8063-977B2D431EB5}">
      <formula1>210</formula1>
    </dataValidation>
    <dataValidation allowBlank="1" showErrorMessage="1" sqref="D68:G68 J68:K68 B68 B47 C62:C68 F38:F47 H38:H47 J38:J47 L38:L47 C41:C47 D38:D47" xr:uid="{9FEFBA0A-8DAC-483A-9F79-C71EEE9B5AA3}"/>
    <dataValidation type="decimal" operator="lessThanOrEqual" allowBlank="1" showInputMessage="1" showErrorMessage="1" sqref="F5" xr:uid="{229B90C7-36D4-4EA5-91D5-E17D921AD46B}">
      <formula1>33000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FFAF665-7745-4E2B-8F24-E9A5E55303B9}">
          <x14:formula1>
            <xm:f>Hidden!$B$4:$B$9</xm:f>
          </x14:formula1>
          <xm:sqref>D26 F26 H26 J26 L26</xm:sqref>
        </x14:dataValidation>
        <x14:dataValidation type="list" allowBlank="1" showInputMessage="1" showErrorMessage="1" xr:uid="{D3C5C821-797E-41AE-B1C9-2A71FAC63A00}">
          <x14:formula1>
            <xm:f>Hidden!$D$16:$D$22</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004-4047-4C71-A400-10237212B3B4}">
  <sheetPr>
    <pageSetUpPr autoPageBreaks="0"/>
  </sheetPr>
  <dimension ref="A1:M86"/>
  <sheetViews>
    <sheetView zoomScale="70" zoomScaleNormal="70" workbookViewId="0">
      <selection activeCell="B5" sqref="B5:C5"/>
    </sheetView>
  </sheetViews>
  <sheetFormatPr defaultColWidth="9.1796875" defaultRowHeight="14.5" x14ac:dyDescent="0.35"/>
  <cols>
    <col min="1" max="1" width="5.54296875" style="29" customWidth="1"/>
    <col min="2" max="2" width="63" style="29" customWidth="1"/>
    <col min="3" max="5" width="24.54296875" style="29" customWidth="1"/>
    <col min="6" max="13" width="24.54296875" style="16" customWidth="1"/>
    <col min="14" max="16384" width="9.1796875" style="16"/>
  </cols>
  <sheetData>
    <row r="1" spans="1:10" ht="15" customHeight="1" x14ac:dyDescent="0.35">
      <c r="A1" s="12" t="s">
        <v>45</v>
      </c>
      <c r="B1" s="57" t="s">
        <v>14</v>
      </c>
    </row>
    <row r="2" spans="1:10" ht="15" customHeight="1" x14ac:dyDescent="0.35">
      <c r="A2" s="26" t="s">
        <v>70</v>
      </c>
    </row>
    <row r="3" spans="1:10" ht="15" customHeight="1" thickBot="1" x14ac:dyDescent="0.4">
      <c r="A3" s="26"/>
      <c r="D3" s="99"/>
    </row>
    <row r="4" spans="1:10" ht="85" customHeight="1" thickBot="1" x14ac:dyDescent="0.4">
      <c r="A4" s="127" t="s">
        <v>12</v>
      </c>
      <c r="B4" s="254" t="s">
        <v>92</v>
      </c>
      <c r="C4" s="255"/>
      <c r="D4" s="128" t="s">
        <v>126</v>
      </c>
      <c r="E4" s="128" t="s">
        <v>127</v>
      </c>
      <c r="F4" s="129" t="s">
        <v>146</v>
      </c>
      <c r="G4" s="129" t="s">
        <v>145</v>
      </c>
    </row>
    <row r="5" spans="1:10" ht="20.5" customHeight="1" thickBot="1" x14ac:dyDescent="0.4">
      <c r="A5" s="123">
        <v>1</v>
      </c>
      <c r="B5" s="256"/>
      <c r="C5" s="257"/>
      <c r="D5" s="124"/>
      <c r="E5" s="125">
        <f>COUNTA(C7:C16)</f>
        <v>0</v>
      </c>
      <c r="F5" s="126">
        <f>IFERROR(IF(D5&lt;=5,VLOOKUP(B5,Hidden!$D$16:$I$22,2,FALSE),IF(D5&lt;=10,VLOOKUP(B5,Hidden!$D$16:$I$22,3,FALSE),IF(D5&lt;=15,VLOOKUP(B5,Hidden!$D$16:$I$22,4,FALSE),IF(D5&lt;=20,VLOOKUP(B5,Hidden!$D$16:$I$22,5,FALSE),VLOOKUP(B5,Hidden!$D$16:$I$22,6,FALSE))))),0)</f>
        <v>0</v>
      </c>
      <c r="G5" s="156">
        <f>F5/1.09</f>
        <v>0</v>
      </c>
      <c r="H5" s="68"/>
      <c r="I5" s="67"/>
      <c r="J5" s="68"/>
    </row>
    <row r="6" spans="1:10" ht="40.5" customHeight="1" thickBot="1" x14ac:dyDescent="0.4">
      <c r="A6" s="252" t="s">
        <v>91</v>
      </c>
      <c r="B6" s="253"/>
      <c r="C6" s="185" t="s">
        <v>93</v>
      </c>
      <c r="D6" s="136"/>
      <c r="E6" s="136"/>
      <c r="F6" s="136"/>
      <c r="G6" s="139"/>
      <c r="H6" s="140"/>
      <c r="I6" s="141"/>
      <c r="J6" s="68"/>
    </row>
    <row r="7" spans="1:10" ht="20.5" customHeight="1" x14ac:dyDescent="0.35">
      <c r="A7" s="122">
        <v>1</v>
      </c>
      <c r="B7" s="181"/>
      <c r="C7" s="184"/>
      <c r="D7" s="137"/>
      <c r="E7" s="137"/>
      <c r="F7" s="137"/>
      <c r="G7" s="139"/>
      <c r="H7" s="140"/>
      <c r="I7" s="141"/>
      <c r="J7" s="68"/>
    </row>
    <row r="8" spans="1:10" ht="20.5" customHeight="1" x14ac:dyDescent="0.35">
      <c r="A8" s="11">
        <v>2</v>
      </c>
      <c r="B8" s="182"/>
      <c r="C8" s="179"/>
      <c r="D8" s="138"/>
      <c r="E8" s="138"/>
      <c r="F8" s="138"/>
      <c r="G8" s="139"/>
      <c r="H8" s="140"/>
      <c r="I8" s="141"/>
      <c r="J8" s="68"/>
    </row>
    <row r="9" spans="1:10" ht="20.5" customHeight="1" x14ac:dyDescent="0.35">
      <c r="A9" s="11">
        <v>3</v>
      </c>
      <c r="B9" s="182"/>
      <c r="C9" s="179"/>
      <c r="D9" s="138"/>
      <c r="E9" s="138"/>
      <c r="F9" s="138"/>
      <c r="G9" s="139"/>
      <c r="H9" s="140"/>
      <c r="I9" s="141"/>
      <c r="J9" s="68"/>
    </row>
    <row r="10" spans="1:10" ht="20.5" customHeight="1" x14ac:dyDescent="0.35">
      <c r="A10" s="122">
        <v>4</v>
      </c>
      <c r="B10" s="182"/>
      <c r="C10" s="179"/>
      <c r="D10" s="138"/>
      <c r="E10" s="138"/>
      <c r="F10" s="138"/>
      <c r="G10" s="139"/>
      <c r="H10" s="139"/>
      <c r="I10" s="141"/>
      <c r="J10" s="68"/>
    </row>
    <row r="11" spans="1:10" ht="20.5" customHeight="1" x14ac:dyDescent="0.35">
      <c r="A11" s="11">
        <v>5</v>
      </c>
      <c r="B11" s="182"/>
      <c r="C11" s="179"/>
      <c r="D11" s="138"/>
      <c r="E11" s="138"/>
      <c r="F11" s="138"/>
      <c r="G11" s="140"/>
      <c r="H11" s="140"/>
      <c r="I11" s="141"/>
      <c r="J11" s="68"/>
    </row>
    <row r="12" spans="1:10" ht="20.5" customHeight="1" x14ac:dyDescent="0.35">
      <c r="A12" s="11">
        <v>6</v>
      </c>
      <c r="B12" s="182"/>
      <c r="C12" s="179"/>
      <c r="D12" s="138"/>
      <c r="E12" s="138"/>
      <c r="F12" s="138"/>
      <c r="G12" s="139"/>
      <c r="H12" s="140"/>
      <c r="I12" s="141"/>
      <c r="J12" s="68"/>
    </row>
    <row r="13" spans="1:10" ht="20.5" customHeight="1" x14ac:dyDescent="0.35">
      <c r="A13" s="122">
        <v>7</v>
      </c>
      <c r="B13" s="182"/>
      <c r="C13" s="179"/>
      <c r="D13" s="138"/>
      <c r="E13" s="138"/>
      <c r="F13" s="138"/>
      <c r="G13" s="139"/>
      <c r="H13" s="140"/>
      <c r="I13" s="141"/>
      <c r="J13" s="68"/>
    </row>
    <row r="14" spans="1:10" ht="20.5" customHeight="1" x14ac:dyDescent="0.35">
      <c r="A14" s="11">
        <v>8</v>
      </c>
      <c r="B14" s="182"/>
      <c r="C14" s="179"/>
      <c r="D14" s="138"/>
      <c r="E14" s="138"/>
      <c r="F14" s="138"/>
      <c r="G14" s="139"/>
      <c r="H14" s="140"/>
      <c r="I14" s="141"/>
      <c r="J14" s="68"/>
    </row>
    <row r="15" spans="1:10" ht="20.5" customHeight="1" x14ac:dyDescent="0.35">
      <c r="A15" s="11">
        <v>9</v>
      </c>
      <c r="B15" s="182"/>
      <c r="C15" s="179"/>
      <c r="D15" s="138"/>
      <c r="E15" s="138"/>
      <c r="F15" s="138"/>
      <c r="G15" s="139"/>
      <c r="H15" s="140"/>
      <c r="I15" s="141"/>
      <c r="J15" s="68"/>
    </row>
    <row r="16" spans="1:10" ht="20.5" customHeight="1" thickBot="1" x14ac:dyDescent="0.4">
      <c r="A16" s="122">
        <v>10</v>
      </c>
      <c r="B16" s="183"/>
      <c r="C16" s="180"/>
      <c r="D16" s="138"/>
      <c r="E16" s="138"/>
      <c r="F16" s="138"/>
      <c r="G16" s="139"/>
      <c r="H16" s="140"/>
      <c r="I16" s="141"/>
      <c r="J16" s="68"/>
    </row>
    <row r="17" spans="1:13" ht="15" thickBot="1" x14ac:dyDescent="0.4">
      <c r="A17" s="130" t="s">
        <v>61</v>
      </c>
      <c r="B17" s="131"/>
      <c r="C17" s="135">
        <f>ROUND(C18/1.09,2)</f>
        <v>0</v>
      </c>
      <c r="D17" s="134"/>
      <c r="E17" s="134"/>
      <c r="F17" s="141"/>
      <c r="G17" s="139"/>
      <c r="H17" s="139"/>
      <c r="I17" s="139"/>
    </row>
    <row r="18" spans="1:13" ht="15" thickBot="1" x14ac:dyDescent="0.4">
      <c r="A18" s="132" t="s">
        <v>66</v>
      </c>
      <c r="B18" s="133"/>
      <c r="C18" s="135">
        <f>ROUND(PRODUCT(E5:F5),2)</f>
        <v>0</v>
      </c>
      <c r="D18" s="134"/>
      <c r="E18" s="134"/>
      <c r="F18" s="141"/>
      <c r="G18" s="140"/>
      <c r="H18" s="139"/>
      <c r="I18" s="139"/>
    </row>
    <row r="19" spans="1:13" s="42" customFormat="1" x14ac:dyDescent="0.35">
      <c r="A19" s="92"/>
      <c r="B19" s="92"/>
      <c r="C19" s="92"/>
      <c r="D19" s="93"/>
      <c r="E19" s="93"/>
      <c r="G19" s="94"/>
    </row>
    <row r="20" spans="1:13" s="29" customFormat="1" x14ac:dyDescent="0.35">
      <c r="A20" s="57" t="s">
        <v>47</v>
      </c>
      <c r="B20" s="57" t="s">
        <v>15</v>
      </c>
    </row>
    <row r="21" spans="1:13" ht="15" thickBot="1" x14ac:dyDescent="0.4">
      <c r="A21" s="99" t="s">
        <v>140</v>
      </c>
    </row>
    <row r="22" spans="1:13" x14ac:dyDescent="0.35">
      <c r="A22" s="88" t="s">
        <v>12</v>
      </c>
      <c r="B22" s="265" t="s">
        <v>54</v>
      </c>
      <c r="C22" s="265"/>
      <c r="D22" s="265" t="s">
        <v>53</v>
      </c>
      <c r="E22" s="265"/>
      <c r="F22" s="265" t="s">
        <v>51</v>
      </c>
      <c r="G22" s="265"/>
      <c r="H22" s="265" t="s">
        <v>52</v>
      </c>
      <c r="I22" s="265"/>
      <c r="J22" s="262" t="s">
        <v>84</v>
      </c>
      <c r="K22" s="262"/>
      <c r="L22" s="262" t="s">
        <v>85</v>
      </c>
      <c r="M22" s="263"/>
    </row>
    <row r="23" spans="1:13" ht="39.65" customHeight="1" x14ac:dyDescent="0.35">
      <c r="A23" s="11">
        <v>1</v>
      </c>
      <c r="B23" s="260" t="s">
        <v>13</v>
      </c>
      <c r="C23" s="260"/>
      <c r="D23" s="221"/>
      <c r="E23" s="223"/>
      <c r="F23" s="221"/>
      <c r="G23" s="223"/>
      <c r="H23" s="221"/>
      <c r="I23" s="223"/>
      <c r="J23" s="264"/>
      <c r="K23" s="264"/>
      <c r="L23" s="264"/>
      <c r="M23" s="266"/>
    </row>
    <row r="24" spans="1:13" ht="27.65" customHeight="1" x14ac:dyDescent="0.35">
      <c r="A24" s="89">
        <v>2</v>
      </c>
      <c r="B24" s="258" t="s">
        <v>93</v>
      </c>
      <c r="C24" s="259"/>
      <c r="D24" s="221"/>
      <c r="E24" s="223"/>
      <c r="F24" s="221"/>
      <c r="G24" s="223"/>
      <c r="H24" s="221"/>
      <c r="I24" s="223"/>
      <c r="J24" s="221"/>
      <c r="K24" s="223"/>
      <c r="L24" s="221"/>
      <c r="M24" s="222"/>
    </row>
    <row r="25" spans="1:13" ht="28.5" customHeight="1" x14ac:dyDescent="0.35">
      <c r="A25" s="89">
        <v>3</v>
      </c>
      <c r="B25" s="258" t="s">
        <v>95</v>
      </c>
      <c r="C25" s="259"/>
      <c r="D25" s="221"/>
      <c r="E25" s="223"/>
      <c r="F25" s="221"/>
      <c r="G25" s="223"/>
      <c r="H25" s="221"/>
      <c r="I25" s="223"/>
      <c r="J25" s="221"/>
      <c r="K25" s="223"/>
      <c r="L25" s="221"/>
      <c r="M25" s="222"/>
    </row>
    <row r="26" spans="1:13" ht="77.150000000000006" customHeight="1" thickBot="1" x14ac:dyDescent="0.4">
      <c r="A26" s="60">
        <v>4</v>
      </c>
      <c r="B26" s="261" t="s">
        <v>94</v>
      </c>
      <c r="C26" s="261"/>
      <c r="D26" s="224"/>
      <c r="E26" s="225"/>
      <c r="F26" s="224"/>
      <c r="G26" s="225"/>
      <c r="H26" s="224"/>
      <c r="I26" s="225"/>
      <c r="J26" s="226"/>
      <c r="K26" s="226"/>
      <c r="L26" s="226"/>
      <c r="M26" s="227"/>
    </row>
    <row r="27" spans="1:13" s="29" customFormat="1" ht="15" thickBot="1" x14ac:dyDescent="0.4">
      <c r="A27" s="58"/>
      <c r="B27" s="57"/>
    </row>
    <row r="28" spans="1:13" s="29" customFormat="1" ht="30" customHeight="1" x14ac:dyDescent="0.35">
      <c r="A28" s="172" t="s">
        <v>12</v>
      </c>
      <c r="B28" s="43" t="s">
        <v>15</v>
      </c>
      <c r="C28" s="90" t="s">
        <v>55</v>
      </c>
      <c r="D28" s="170" t="s">
        <v>62</v>
      </c>
      <c r="E28" s="171" t="s">
        <v>24</v>
      </c>
      <c r="F28" s="170" t="s">
        <v>62</v>
      </c>
      <c r="G28" s="171" t="s">
        <v>24</v>
      </c>
      <c r="H28" s="170" t="s">
        <v>62</v>
      </c>
      <c r="I28" s="171" t="s">
        <v>24</v>
      </c>
      <c r="J28" s="170" t="s">
        <v>62</v>
      </c>
      <c r="K28" s="171" t="s">
        <v>24</v>
      </c>
      <c r="L28" s="170" t="s">
        <v>62</v>
      </c>
      <c r="M28" s="169" t="s">
        <v>24</v>
      </c>
    </row>
    <row r="29" spans="1:13" s="29" customFormat="1" ht="15" customHeight="1" x14ac:dyDescent="0.35">
      <c r="A29" s="11">
        <v>1</v>
      </c>
      <c r="B29" s="45" t="s">
        <v>64</v>
      </c>
      <c r="C29" s="61">
        <v>1300</v>
      </c>
      <c r="D29" s="79"/>
      <c r="E29" s="66"/>
      <c r="F29" s="79"/>
      <c r="G29" s="66"/>
      <c r="H29" s="79"/>
      <c r="I29" s="66"/>
      <c r="J29" s="79"/>
      <c r="K29" s="66"/>
      <c r="L29" s="79"/>
      <c r="M29" s="66"/>
    </row>
    <row r="30" spans="1:13" s="29" customFormat="1" ht="15" customHeight="1" x14ac:dyDescent="0.35">
      <c r="A30" s="11">
        <v>2</v>
      </c>
      <c r="B30" s="44" t="s">
        <v>65</v>
      </c>
      <c r="C30" s="61">
        <v>1200</v>
      </c>
      <c r="D30" s="79"/>
      <c r="E30" s="66"/>
      <c r="F30" s="79"/>
      <c r="G30" s="66"/>
      <c r="H30" s="79"/>
      <c r="I30" s="66"/>
      <c r="J30" s="79"/>
      <c r="K30" s="66"/>
      <c r="L30" s="79"/>
      <c r="M30" s="66"/>
    </row>
    <row r="31" spans="1:13" s="29" customFormat="1" ht="15" customHeight="1" x14ac:dyDescent="0.35">
      <c r="A31" s="11">
        <v>3</v>
      </c>
      <c r="B31" s="27" t="s">
        <v>72</v>
      </c>
      <c r="C31" s="61">
        <v>350</v>
      </c>
      <c r="D31" s="79"/>
      <c r="E31" s="86"/>
      <c r="F31" s="100"/>
      <c r="G31" s="86"/>
      <c r="H31" s="100"/>
      <c r="I31" s="86"/>
      <c r="J31" s="100"/>
      <c r="K31" s="86"/>
      <c r="L31" s="100"/>
      <c r="M31" s="86"/>
    </row>
    <row r="32" spans="1:13" s="29" customFormat="1" ht="15" customHeight="1" x14ac:dyDescent="0.35">
      <c r="A32" s="11">
        <v>4</v>
      </c>
      <c r="B32" s="27" t="s">
        <v>73</v>
      </c>
      <c r="C32" s="69">
        <v>290</v>
      </c>
      <c r="D32" s="79"/>
      <c r="E32" s="66"/>
      <c r="F32" s="79"/>
      <c r="G32" s="66"/>
      <c r="H32" s="79"/>
      <c r="I32" s="66"/>
      <c r="J32" s="79"/>
      <c r="K32" s="66"/>
      <c r="L32" s="79"/>
      <c r="M32" s="66"/>
    </row>
    <row r="33" spans="1:13" s="29" customFormat="1" ht="15" customHeight="1" x14ac:dyDescent="0.35">
      <c r="A33" s="11">
        <v>5</v>
      </c>
      <c r="B33" s="44" t="s">
        <v>71</v>
      </c>
      <c r="C33" s="61">
        <v>1200</v>
      </c>
      <c r="D33" s="79"/>
      <c r="E33" s="66"/>
      <c r="F33" s="79"/>
      <c r="G33" s="66"/>
      <c r="H33" s="79"/>
      <c r="I33" s="66"/>
      <c r="J33" s="79"/>
      <c r="K33" s="66"/>
      <c r="L33" s="79"/>
      <c r="M33" s="66"/>
    </row>
    <row r="34" spans="1:13" s="29" customFormat="1" ht="15" customHeight="1" x14ac:dyDescent="0.35">
      <c r="A34" s="11">
        <v>6</v>
      </c>
      <c r="B34" s="44" t="s">
        <v>74</v>
      </c>
      <c r="C34" s="61">
        <v>310</v>
      </c>
      <c r="D34" s="79"/>
      <c r="E34" s="66"/>
      <c r="F34" s="79"/>
      <c r="G34" s="66"/>
      <c r="H34" s="79"/>
      <c r="I34" s="66"/>
      <c r="J34" s="79"/>
      <c r="K34" s="66"/>
      <c r="L34" s="79"/>
      <c r="M34" s="66"/>
    </row>
    <row r="35" spans="1:13" s="29" customFormat="1" ht="29.5" customHeight="1" x14ac:dyDescent="0.35">
      <c r="A35" s="11">
        <v>7</v>
      </c>
      <c r="B35" s="45" t="s">
        <v>75</v>
      </c>
      <c r="C35" s="61">
        <v>400</v>
      </c>
      <c r="D35" s="79"/>
      <c r="E35" s="66"/>
      <c r="F35" s="79"/>
      <c r="G35" s="66"/>
      <c r="H35" s="79"/>
      <c r="I35" s="66"/>
      <c r="J35" s="79"/>
      <c r="K35" s="66"/>
      <c r="L35" s="79"/>
      <c r="M35" s="66"/>
    </row>
    <row r="36" spans="1:13" s="29" customFormat="1" ht="32.15" customHeight="1" x14ac:dyDescent="0.35">
      <c r="A36" s="11">
        <v>8</v>
      </c>
      <c r="B36" s="45" t="s">
        <v>76</v>
      </c>
      <c r="C36" s="61">
        <v>350</v>
      </c>
      <c r="D36" s="79"/>
      <c r="E36" s="66"/>
      <c r="F36" s="79"/>
      <c r="G36" s="66"/>
      <c r="H36" s="79"/>
      <c r="I36" s="66"/>
      <c r="J36" s="79"/>
      <c r="K36" s="66"/>
      <c r="L36" s="79"/>
      <c r="M36" s="66"/>
    </row>
    <row r="37" spans="1:13" s="29" customFormat="1" ht="15" customHeight="1" x14ac:dyDescent="0.35">
      <c r="A37" s="11">
        <v>9</v>
      </c>
      <c r="B37" s="46" t="s">
        <v>31</v>
      </c>
      <c r="C37" s="61">
        <v>50</v>
      </c>
      <c r="D37" s="79"/>
      <c r="E37" s="66"/>
      <c r="F37" s="79"/>
      <c r="G37" s="66"/>
      <c r="H37" s="79"/>
      <c r="I37" s="66"/>
      <c r="J37" s="79"/>
      <c r="K37" s="66"/>
      <c r="L37" s="79"/>
      <c r="M37" s="66"/>
    </row>
    <row r="38" spans="1:13" s="29" customFormat="1" ht="50.15" customHeight="1" x14ac:dyDescent="0.35">
      <c r="A38" s="47">
        <v>10</v>
      </c>
      <c r="B38" s="48" t="s">
        <v>167</v>
      </c>
      <c r="C38" s="61">
        <v>350</v>
      </c>
      <c r="D38" s="80"/>
      <c r="E38" s="86"/>
      <c r="F38" s="80"/>
      <c r="G38" s="86"/>
      <c r="H38" s="80"/>
      <c r="I38" s="86"/>
      <c r="J38" s="80"/>
      <c r="K38" s="86"/>
      <c r="L38" s="80"/>
      <c r="M38" s="86"/>
    </row>
    <row r="39" spans="1:13" s="29" customFormat="1" ht="15" customHeight="1" x14ac:dyDescent="0.35">
      <c r="A39" s="47">
        <v>11</v>
      </c>
      <c r="B39" s="49" t="s">
        <v>57</v>
      </c>
      <c r="C39" s="61">
        <v>0</v>
      </c>
      <c r="D39" s="80"/>
      <c r="E39" s="66"/>
      <c r="F39" s="80"/>
      <c r="G39" s="66"/>
      <c r="H39" s="80"/>
      <c r="I39" s="66"/>
      <c r="J39" s="80"/>
      <c r="K39" s="66"/>
      <c r="L39" s="80"/>
      <c r="M39" s="66"/>
    </row>
    <row r="40" spans="1:13" s="29" customFormat="1" ht="15" customHeight="1" x14ac:dyDescent="0.35">
      <c r="A40" s="47">
        <v>12</v>
      </c>
      <c r="B40" s="48" t="s">
        <v>32</v>
      </c>
      <c r="C40" s="61">
        <v>210</v>
      </c>
      <c r="D40" s="80"/>
      <c r="E40" s="66"/>
      <c r="F40" s="80"/>
      <c r="G40" s="66"/>
      <c r="H40" s="80"/>
      <c r="I40" s="66"/>
      <c r="J40" s="80"/>
      <c r="K40" s="66"/>
      <c r="L40" s="80"/>
      <c r="M40" s="66"/>
    </row>
    <row r="41" spans="1:13" s="29" customFormat="1" ht="47.5" customHeight="1" x14ac:dyDescent="0.35">
      <c r="A41" s="47"/>
      <c r="B41" s="50" t="s">
        <v>132</v>
      </c>
      <c r="C41" s="70"/>
      <c r="D41" s="117"/>
      <c r="E41" s="118"/>
      <c r="F41" s="117"/>
      <c r="G41" s="118"/>
      <c r="H41" s="117"/>
      <c r="I41" s="118"/>
      <c r="J41" s="117"/>
      <c r="K41" s="118"/>
      <c r="L41" s="117"/>
      <c r="M41" s="118"/>
    </row>
    <row r="42" spans="1:13" s="29" customFormat="1" ht="15.65" customHeight="1" x14ac:dyDescent="0.35">
      <c r="A42" s="81"/>
      <c r="B42" s="84" t="s">
        <v>86</v>
      </c>
      <c r="C42" s="82"/>
      <c r="D42" s="85"/>
      <c r="E42" s="83"/>
      <c r="F42" s="85"/>
      <c r="G42" s="83"/>
      <c r="H42" s="85"/>
      <c r="I42" s="83"/>
      <c r="J42" s="85"/>
      <c r="K42" s="83"/>
      <c r="L42" s="85"/>
      <c r="M42" s="83"/>
    </row>
    <row r="43" spans="1:13" s="29" customFormat="1" ht="15.65" customHeight="1" x14ac:dyDescent="0.35">
      <c r="A43" s="81"/>
      <c r="B43" s="84" t="s">
        <v>87</v>
      </c>
      <c r="C43" s="82"/>
      <c r="D43" s="85"/>
      <c r="E43" s="83"/>
      <c r="F43" s="85"/>
      <c r="G43" s="83"/>
      <c r="H43" s="85"/>
      <c r="I43" s="83"/>
      <c r="J43" s="85"/>
      <c r="K43" s="83"/>
      <c r="L43" s="85"/>
      <c r="M43" s="83"/>
    </row>
    <row r="44" spans="1:13" s="29" customFormat="1" ht="15.65" customHeight="1" x14ac:dyDescent="0.35">
      <c r="A44" s="81"/>
      <c r="B44" s="84" t="s">
        <v>88</v>
      </c>
      <c r="C44" s="82"/>
      <c r="D44" s="85"/>
      <c r="E44" s="83"/>
      <c r="F44" s="85"/>
      <c r="G44" s="83"/>
      <c r="H44" s="85"/>
      <c r="I44" s="83"/>
      <c r="J44" s="85"/>
      <c r="K44" s="83"/>
      <c r="L44" s="85"/>
      <c r="M44" s="83"/>
    </row>
    <row r="45" spans="1:13" s="29" customFormat="1" ht="15.65" customHeight="1" x14ac:dyDescent="0.35">
      <c r="A45" s="81"/>
      <c r="B45" s="84" t="s">
        <v>89</v>
      </c>
      <c r="C45" s="82"/>
      <c r="D45" s="85"/>
      <c r="E45" s="83"/>
      <c r="F45" s="85"/>
      <c r="G45" s="83"/>
      <c r="H45" s="85"/>
      <c r="I45" s="83"/>
      <c r="J45" s="85"/>
      <c r="K45" s="83"/>
      <c r="L45" s="85"/>
      <c r="M45" s="83"/>
    </row>
    <row r="46" spans="1:13" s="29" customFormat="1" ht="15.65" customHeight="1" x14ac:dyDescent="0.35">
      <c r="A46" s="81"/>
      <c r="B46" s="84" t="s">
        <v>90</v>
      </c>
      <c r="C46" s="82"/>
      <c r="D46" s="85"/>
      <c r="E46" s="83"/>
      <c r="F46" s="85"/>
      <c r="G46" s="83"/>
      <c r="H46" s="85"/>
      <c r="I46" s="83"/>
      <c r="J46" s="85"/>
      <c r="K46" s="83"/>
      <c r="L46" s="85"/>
      <c r="M46" s="83"/>
    </row>
    <row r="47" spans="1:13" s="29" customFormat="1" ht="82" customHeight="1" thickBot="1" x14ac:dyDescent="0.4">
      <c r="A47" s="54"/>
      <c r="B47" s="113" t="s">
        <v>129</v>
      </c>
      <c r="C47" s="71"/>
      <c r="D47" s="114"/>
      <c r="E47" s="121"/>
      <c r="F47" s="114"/>
      <c r="G47" s="121"/>
      <c r="H47" s="114"/>
      <c r="I47" s="121"/>
      <c r="J47" s="114"/>
      <c r="K47" s="121"/>
      <c r="L47" s="114"/>
      <c r="M47" s="121"/>
    </row>
    <row r="48" spans="1:13" s="29" customFormat="1" ht="15" thickBot="1" x14ac:dyDescent="0.4">
      <c r="A48" s="240" t="s">
        <v>50</v>
      </c>
      <c r="B48" s="244"/>
      <c r="C48" s="244"/>
      <c r="D48" s="236">
        <f>ROUND(SUMPRODUCT(D29:D47,E29:E47),2)</f>
        <v>0</v>
      </c>
      <c r="E48" s="237"/>
      <c r="F48" s="236">
        <f>ROUND(SUMPRODUCT(F29:F47,G29:G47),2)</f>
        <v>0</v>
      </c>
      <c r="G48" s="237"/>
      <c r="H48" s="236">
        <f>ROUND(SUMPRODUCT(H29:H47,I29:I47),2)</f>
        <v>0</v>
      </c>
      <c r="I48" s="237"/>
      <c r="J48" s="236">
        <f>ROUND(SUMPRODUCT(J29:J47,K29:K47),2)</f>
        <v>0</v>
      </c>
      <c r="K48" s="237"/>
      <c r="L48" s="236">
        <f>ROUND(SUMPRODUCT(L29:L47,M29:M47),2)</f>
        <v>0</v>
      </c>
      <c r="M48" s="237"/>
    </row>
    <row r="49" spans="1:13" s="29" customFormat="1" ht="15" customHeight="1" thickBot="1" x14ac:dyDescent="0.4">
      <c r="A49" s="240" t="s">
        <v>67</v>
      </c>
      <c r="B49" s="241"/>
      <c r="C49" s="241"/>
      <c r="D49" s="228">
        <f>ROUND(SUM(D48*1.09),2)</f>
        <v>0</v>
      </c>
      <c r="E49" s="229"/>
      <c r="F49" s="228">
        <f>ROUND(SUM(F48*1.09),2)</f>
        <v>0</v>
      </c>
      <c r="G49" s="229"/>
      <c r="H49" s="228">
        <f>ROUND(SUM(H48*1.09),2)</f>
        <v>0</v>
      </c>
      <c r="I49" s="229"/>
      <c r="J49" s="228">
        <f>ROUND(SUM(J48*1.09),2)</f>
        <v>0</v>
      </c>
      <c r="K49" s="229"/>
      <c r="L49" s="228">
        <f>ROUND(SUM(L48*1.09),2)</f>
        <v>0</v>
      </c>
      <c r="M49" s="229"/>
    </row>
    <row r="50" spans="1:13" s="29" customFormat="1" ht="15" customHeight="1" x14ac:dyDescent="0.35">
      <c r="A50" s="59"/>
      <c r="B50" s="51"/>
      <c r="C50" s="51"/>
      <c r="D50" s="51"/>
      <c r="E50" s="51"/>
      <c r="F50" s="52"/>
      <c r="G50" s="41"/>
    </row>
    <row r="51" spans="1:13" s="29" customFormat="1" ht="15" customHeight="1" x14ac:dyDescent="0.35">
      <c r="A51" s="59"/>
      <c r="B51" s="51"/>
      <c r="C51" s="51"/>
      <c r="D51" s="51"/>
      <c r="E51" s="51"/>
      <c r="F51" s="52"/>
      <c r="G51" s="41"/>
    </row>
    <row r="52" spans="1:13" s="29" customFormat="1" ht="14.5" customHeight="1" thickBot="1" x14ac:dyDescent="0.4">
      <c r="A52" s="58" t="s">
        <v>58</v>
      </c>
      <c r="B52" s="57" t="s">
        <v>18</v>
      </c>
      <c r="D52" s="91"/>
      <c r="E52" s="91"/>
    </row>
    <row r="53" spans="1:13" s="29" customFormat="1" x14ac:dyDescent="0.35">
      <c r="A53" s="250" t="s">
        <v>12</v>
      </c>
      <c r="B53" s="43" t="s">
        <v>18</v>
      </c>
      <c r="C53" s="238" t="s">
        <v>25</v>
      </c>
      <c r="D53" s="234" t="s">
        <v>16</v>
      </c>
      <c r="E53" s="238" t="s">
        <v>24</v>
      </c>
      <c r="F53" s="234" t="s">
        <v>16</v>
      </c>
      <c r="G53" s="238" t="s">
        <v>24</v>
      </c>
      <c r="H53" s="234" t="s">
        <v>16</v>
      </c>
      <c r="I53" s="238" t="s">
        <v>24</v>
      </c>
      <c r="J53" s="234" t="s">
        <v>16</v>
      </c>
      <c r="K53" s="238" t="s">
        <v>24</v>
      </c>
      <c r="L53" s="234" t="s">
        <v>16</v>
      </c>
      <c r="M53" s="232" t="s">
        <v>24</v>
      </c>
    </row>
    <row r="54" spans="1:13" s="29" customFormat="1" x14ac:dyDescent="0.35">
      <c r="A54" s="251"/>
      <c r="B54" s="176" t="s">
        <v>17</v>
      </c>
      <c r="C54" s="239"/>
      <c r="D54" s="235"/>
      <c r="E54" s="239"/>
      <c r="F54" s="235"/>
      <c r="G54" s="239"/>
      <c r="H54" s="235"/>
      <c r="I54" s="239"/>
      <c r="J54" s="235"/>
      <c r="K54" s="239"/>
      <c r="L54" s="235"/>
      <c r="M54" s="233"/>
    </row>
    <row r="55" spans="1:13" s="29" customFormat="1" ht="15" customHeight="1" x14ac:dyDescent="0.35">
      <c r="A55" s="11">
        <v>1</v>
      </c>
      <c r="B55" s="46" t="s">
        <v>27</v>
      </c>
      <c r="C55" s="115">
        <v>0</v>
      </c>
      <c r="D55" s="79"/>
      <c r="E55" s="66"/>
      <c r="F55" s="79"/>
      <c r="G55" s="66"/>
      <c r="H55" s="79"/>
      <c r="I55" s="66"/>
      <c r="J55" s="79"/>
      <c r="K55" s="66"/>
      <c r="L55" s="79"/>
      <c r="M55" s="66"/>
    </row>
    <row r="56" spans="1:13" s="29" customFormat="1" ht="15" customHeight="1" x14ac:dyDescent="0.35">
      <c r="A56" s="53">
        <v>2</v>
      </c>
      <c r="B56" s="72" t="s">
        <v>28</v>
      </c>
      <c r="C56" s="115">
        <v>0</v>
      </c>
      <c r="D56" s="79"/>
      <c r="E56" s="66"/>
      <c r="F56" s="79"/>
      <c r="G56" s="66"/>
      <c r="H56" s="79"/>
      <c r="I56" s="66"/>
      <c r="J56" s="79"/>
      <c r="K56" s="66"/>
      <c r="L56" s="79"/>
      <c r="M56" s="66"/>
    </row>
    <row r="57" spans="1:13" s="29" customFormat="1" ht="15" customHeight="1" x14ac:dyDescent="0.35">
      <c r="A57" s="53">
        <v>3</v>
      </c>
      <c r="B57" s="72" t="s">
        <v>29</v>
      </c>
      <c r="C57" s="115">
        <v>0</v>
      </c>
      <c r="D57" s="79"/>
      <c r="E57" s="66"/>
      <c r="F57" s="79"/>
      <c r="G57" s="66"/>
      <c r="H57" s="79"/>
      <c r="I57" s="66"/>
      <c r="J57" s="79"/>
      <c r="K57" s="66"/>
      <c r="L57" s="79"/>
      <c r="M57" s="66"/>
    </row>
    <row r="58" spans="1:13" s="29" customFormat="1" ht="15" customHeight="1" x14ac:dyDescent="0.35">
      <c r="A58" s="53">
        <v>4</v>
      </c>
      <c r="B58" s="72" t="s">
        <v>30</v>
      </c>
      <c r="C58" s="115">
        <v>0</v>
      </c>
      <c r="D58" s="79"/>
      <c r="E58" s="66"/>
      <c r="F58" s="79"/>
      <c r="G58" s="66"/>
      <c r="H58" s="79"/>
      <c r="I58" s="66"/>
      <c r="J58" s="79"/>
      <c r="K58" s="66"/>
      <c r="L58" s="79"/>
      <c r="M58" s="66"/>
    </row>
    <row r="59" spans="1:13" s="29" customFormat="1" ht="15" customHeight="1" x14ac:dyDescent="0.35">
      <c r="A59" s="53">
        <v>5</v>
      </c>
      <c r="B59" s="73" t="s">
        <v>19</v>
      </c>
      <c r="C59" s="115">
        <v>0</v>
      </c>
      <c r="D59" s="79"/>
      <c r="E59" s="66"/>
      <c r="F59" s="79"/>
      <c r="G59" s="66"/>
      <c r="H59" s="79"/>
      <c r="I59" s="66"/>
      <c r="J59" s="79"/>
      <c r="K59" s="66"/>
      <c r="L59" s="79"/>
      <c r="M59" s="66"/>
    </row>
    <row r="60" spans="1:13" s="29" customFormat="1" ht="15" customHeight="1" x14ac:dyDescent="0.35">
      <c r="A60" s="53">
        <v>6</v>
      </c>
      <c r="B60" s="72" t="s">
        <v>26</v>
      </c>
      <c r="C60" s="115">
        <v>0</v>
      </c>
      <c r="D60" s="79"/>
      <c r="E60" s="66"/>
      <c r="F60" s="79"/>
      <c r="G60" s="66"/>
      <c r="H60" s="79"/>
      <c r="I60" s="66"/>
      <c r="J60" s="79"/>
      <c r="K60" s="66"/>
      <c r="L60" s="79"/>
      <c r="M60" s="66"/>
    </row>
    <row r="61" spans="1:13" s="29" customFormat="1" ht="15" customHeight="1" x14ac:dyDescent="0.35">
      <c r="A61" s="47">
        <v>7</v>
      </c>
      <c r="B61" s="74" t="s">
        <v>56</v>
      </c>
      <c r="C61" s="115">
        <v>0</v>
      </c>
      <c r="D61" s="79"/>
      <c r="E61" s="66"/>
      <c r="F61" s="79"/>
      <c r="G61" s="66"/>
      <c r="H61" s="79"/>
      <c r="I61" s="66"/>
      <c r="J61" s="79"/>
      <c r="K61" s="66"/>
      <c r="L61" s="79"/>
      <c r="M61" s="66"/>
    </row>
    <row r="62" spans="1:13" s="29" customFormat="1" ht="46" customHeight="1" x14ac:dyDescent="0.35">
      <c r="A62" s="47"/>
      <c r="B62" s="50" t="s">
        <v>132</v>
      </c>
      <c r="C62" s="70"/>
      <c r="D62" s="119"/>
      <c r="E62" s="120"/>
      <c r="F62" s="119"/>
      <c r="G62" s="120"/>
      <c r="H62" s="119"/>
      <c r="I62" s="120"/>
      <c r="J62" s="119"/>
      <c r="K62" s="120"/>
      <c r="L62" s="119"/>
      <c r="M62" s="120"/>
    </row>
    <row r="63" spans="1:13" s="29" customFormat="1" ht="15" customHeight="1" x14ac:dyDescent="0.35">
      <c r="A63" s="81"/>
      <c r="B63" s="84" t="s">
        <v>86</v>
      </c>
      <c r="C63" s="82"/>
      <c r="D63" s="87"/>
      <c r="E63" s="83"/>
      <c r="F63" s="87"/>
      <c r="G63" s="83"/>
      <c r="H63" s="87"/>
      <c r="I63" s="83"/>
      <c r="J63" s="87"/>
      <c r="K63" s="83"/>
      <c r="L63" s="87"/>
      <c r="M63" s="83"/>
    </row>
    <row r="64" spans="1:13" s="29" customFormat="1" ht="15" customHeight="1" x14ac:dyDescent="0.35">
      <c r="A64" s="81"/>
      <c r="B64" s="84" t="s">
        <v>87</v>
      </c>
      <c r="C64" s="82"/>
      <c r="D64" s="87"/>
      <c r="E64" s="83"/>
      <c r="F64" s="87"/>
      <c r="G64" s="83"/>
      <c r="H64" s="87"/>
      <c r="I64" s="83"/>
      <c r="J64" s="87"/>
      <c r="K64" s="83"/>
      <c r="L64" s="87"/>
      <c r="M64" s="83"/>
    </row>
    <row r="65" spans="1:13" s="29" customFormat="1" ht="15" customHeight="1" x14ac:dyDescent="0.35">
      <c r="A65" s="81"/>
      <c r="B65" s="84" t="s">
        <v>88</v>
      </c>
      <c r="C65" s="82"/>
      <c r="D65" s="87"/>
      <c r="E65" s="83"/>
      <c r="F65" s="87"/>
      <c r="G65" s="83"/>
      <c r="H65" s="87"/>
      <c r="I65" s="83"/>
      <c r="J65" s="87"/>
      <c r="K65" s="83"/>
      <c r="L65" s="87"/>
      <c r="M65" s="83"/>
    </row>
    <row r="66" spans="1:13" s="29" customFormat="1" ht="15" customHeight="1" x14ac:dyDescent="0.35">
      <c r="A66" s="81"/>
      <c r="B66" s="84" t="s">
        <v>89</v>
      </c>
      <c r="C66" s="82"/>
      <c r="D66" s="87"/>
      <c r="E66" s="83"/>
      <c r="F66" s="87"/>
      <c r="G66" s="83"/>
      <c r="H66" s="87"/>
      <c r="I66" s="83"/>
      <c r="J66" s="87"/>
      <c r="K66" s="83"/>
      <c r="L66" s="87"/>
      <c r="M66" s="83"/>
    </row>
    <row r="67" spans="1:13" s="29" customFormat="1" ht="15" customHeight="1" x14ac:dyDescent="0.35">
      <c r="A67" s="81"/>
      <c r="B67" s="84" t="s">
        <v>90</v>
      </c>
      <c r="C67" s="82"/>
      <c r="D67" s="87"/>
      <c r="E67" s="83"/>
      <c r="F67" s="87"/>
      <c r="G67" s="83"/>
      <c r="H67" s="87"/>
      <c r="I67" s="83"/>
      <c r="J67" s="87"/>
      <c r="K67" s="83"/>
      <c r="L67" s="87"/>
      <c r="M67" s="83"/>
    </row>
    <row r="68" spans="1:13" s="29" customFormat="1" ht="84.65" customHeight="1" thickBot="1" x14ac:dyDescent="0.4">
      <c r="A68" s="54"/>
      <c r="B68" s="113" t="s">
        <v>129</v>
      </c>
      <c r="C68" s="116"/>
      <c r="D68" s="114"/>
      <c r="E68" s="121"/>
      <c r="F68" s="114"/>
      <c r="G68" s="121"/>
      <c r="H68" s="114"/>
      <c r="I68" s="121"/>
      <c r="J68" s="114"/>
      <c r="K68" s="121"/>
      <c r="L68" s="114"/>
      <c r="M68" s="121"/>
    </row>
    <row r="69" spans="1:13" s="29" customFormat="1" ht="15" thickBot="1" x14ac:dyDescent="0.4">
      <c r="A69" s="240" t="s">
        <v>148</v>
      </c>
      <c r="B69" s="244"/>
      <c r="C69" s="245"/>
      <c r="D69" s="246" cm="1">
        <f t="array" ref="D69">ROUND(SUMPRODUCT((D55:D68*E55:E68)),2)</f>
        <v>0</v>
      </c>
      <c r="E69" s="247"/>
      <c r="F69" s="246" cm="1">
        <f t="array" ref="F69">ROUND(SUMPRODUCT((F55:F68*G55:G68)),2)</f>
        <v>0</v>
      </c>
      <c r="G69" s="247"/>
      <c r="H69" s="246" cm="1">
        <f t="array" ref="H69">ROUND(SUMPRODUCT((H55:H68*I55:I68)),2)</f>
        <v>0</v>
      </c>
      <c r="I69" s="247"/>
      <c r="J69" s="246" cm="1">
        <f t="array" ref="J69">ROUND(SUMPRODUCT((J55:J68*K55:K68)),2)</f>
        <v>0</v>
      </c>
      <c r="K69" s="247"/>
      <c r="L69" s="246" cm="1">
        <f t="array" ref="L69">ROUND(SUMPRODUCT((L55:L68*M55:M68)),2)</f>
        <v>0</v>
      </c>
      <c r="M69" s="247"/>
    </row>
    <row r="70" spans="1:13" s="42" customFormat="1" ht="15" thickBot="1" x14ac:dyDescent="0.4">
      <c r="A70" s="248" t="s">
        <v>68</v>
      </c>
      <c r="B70" s="241"/>
      <c r="C70" s="249"/>
      <c r="D70" s="242">
        <f>ROUND(SUM(D69*1.09),2)</f>
        <v>0</v>
      </c>
      <c r="E70" s="243"/>
      <c r="F70" s="242">
        <f>ROUND(SUM(F69*1.09),2)</f>
        <v>0</v>
      </c>
      <c r="G70" s="243"/>
      <c r="H70" s="242">
        <f>ROUND(SUM(H69*1.09),2)</f>
        <v>0</v>
      </c>
      <c r="I70" s="243"/>
      <c r="J70" s="242">
        <f>ROUND(SUM(J69*1.09),2)</f>
        <v>0</v>
      </c>
      <c r="K70" s="243"/>
      <c r="L70" s="242">
        <f>ROUND(SUM(L69*1.09),2)</f>
        <v>0</v>
      </c>
      <c r="M70" s="243"/>
    </row>
    <row r="71" spans="1:13" s="42" customFormat="1" ht="15" thickBot="1" x14ac:dyDescent="0.4">
      <c r="A71" s="55"/>
      <c r="B71" s="55"/>
      <c r="C71" s="55"/>
      <c r="D71" s="56"/>
      <c r="E71" s="56"/>
      <c r="F71" s="56"/>
      <c r="G71" s="56"/>
      <c r="H71" s="56"/>
      <c r="I71" s="56"/>
    </row>
    <row r="72" spans="1:13" ht="14.5" customHeight="1" thickBot="1" x14ac:dyDescent="0.4">
      <c r="A72" s="270" t="s">
        <v>3</v>
      </c>
      <c r="B72" s="271"/>
      <c r="C72" s="272"/>
      <c r="D72" s="101" t="s">
        <v>20</v>
      </c>
      <c r="E72" s="102" t="s">
        <v>23</v>
      </c>
      <c r="F72" s="101" t="s">
        <v>20</v>
      </c>
      <c r="G72" s="104" t="s">
        <v>23</v>
      </c>
      <c r="H72" s="101" t="s">
        <v>20</v>
      </c>
      <c r="I72" s="104" t="s">
        <v>23</v>
      </c>
      <c r="J72" s="101" t="s">
        <v>20</v>
      </c>
      <c r="K72" s="103" t="s">
        <v>23</v>
      </c>
      <c r="L72" s="101" t="s">
        <v>20</v>
      </c>
      <c r="M72" s="104" t="s">
        <v>23</v>
      </c>
    </row>
    <row r="73" spans="1:13" ht="20.5" customHeight="1" thickBot="1" x14ac:dyDescent="0.4">
      <c r="A73" s="273" t="s">
        <v>142</v>
      </c>
      <c r="B73" s="274"/>
      <c r="C73" s="275"/>
      <c r="D73" s="106">
        <f>D48</f>
        <v>0</v>
      </c>
      <c r="E73" s="230" t="str">
        <f>IF(ISBLANK(D25)=TRUE,"",IF(D25="AAC","$50,000","$8,025"))</f>
        <v/>
      </c>
      <c r="F73" s="106">
        <f>F48</f>
        <v>0</v>
      </c>
      <c r="G73" s="230" t="str">
        <f>IF(ISBLANK(F25)=TRUE,"",IF(F25="AAC","$50,000","$8,025"))</f>
        <v/>
      </c>
      <c r="H73" s="106">
        <f>H48</f>
        <v>0</v>
      </c>
      <c r="I73" s="230" t="str">
        <f>IF(ISBLANK(H25)=TRUE,"",IF(H25="AAC","$50,000","$8,025"))</f>
        <v/>
      </c>
      <c r="J73" s="106">
        <f>J48</f>
        <v>0</v>
      </c>
      <c r="K73" s="230" t="str">
        <f>IF(ISBLANK(J25)=TRUE,"",IF(J25="AAC","$50,000","$8,025"))</f>
        <v/>
      </c>
      <c r="L73" s="106">
        <f>L48</f>
        <v>0</v>
      </c>
      <c r="M73" s="230" t="str">
        <f>IF(ISBLANK(L25)=TRUE,"",IF(L25="AAC","$50,000","$8,025"))</f>
        <v/>
      </c>
    </row>
    <row r="74" spans="1:13" ht="20.5" customHeight="1" thickBot="1" x14ac:dyDescent="0.4">
      <c r="A74" s="278" t="s">
        <v>141</v>
      </c>
      <c r="B74" s="279"/>
      <c r="C74" s="280"/>
      <c r="D74" s="107">
        <f>D69</f>
        <v>0</v>
      </c>
      <c r="E74" s="231"/>
      <c r="F74" s="107">
        <f>F69</f>
        <v>0</v>
      </c>
      <c r="G74" s="231"/>
      <c r="H74" s="107">
        <f>H69</f>
        <v>0</v>
      </c>
      <c r="I74" s="231"/>
      <c r="J74" s="107">
        <f>J69</f>
        <v>0</v>
      </c>
      <c r="K74" s="231"/>
      <c r="L74" s="107">
        <f>L69</f>
        <v>0</v>
      </c>
      <c r="M74" s="231"/>
    </row>
    <row r="75" spans="1:13" ht="20.5" customHeight="1" thickBot="1" x14ac:dyDescent="0.4">
      <c r="A75" s="287" t="s">
        <v>147</v>
      </c>
      <c r="B75" s="288"/>
      <c r="C75" s="289"/>
      <c r="D75" s="219">
        <f>D73+D74</f>
        <v>0</v>
      </c>
      <c r="E75" s="220"/>
      <c r="F75" s="219">
        <f>F73+F74</f>
        <v>0</v>
      </c>
      <c r="G75" s="220"/>
      <c r="H75" s="219">
        <f>H73+H74</f>
        <v>0</v>
      </c>
      <c r="I75" s="220"/>
      <c r="J75" s="219">
        <f>J73+J74</f>
        <v>0</v>
      </c>
      <c r="K75" s="220"/>
      <c r="L75" s="219">
        <f>L73+L74</f>
        <v>0</v>
      </c>
      <c r="M75" s="220"/>
    </row>
    <row r="76" spans="1:13" s="42" customFormat="1" x14ac:dyDescent="0.35">
      <c r="A76" s="55"/>
      <c r="B76" s="55"/>
      <c r="C76" s="55"/>
      <c r="D76" s="56"/>
      <c r="E76" s="56"/>
      <c r="F76" s="56"/>
      <c r="G76" s="56"/>
      <c r="H76" s="56"/>
      <c r="I76" s="56"/>
    </row>
    <row r="78" spans="1:13" s="4" customFormat="1" x14ac:dyDescent="0.35">
      <c r="A78" s="57" t="s">
        <v>59</v>
      </c>
      <c r="B78" s="57" t="s">
        <v>60</v>
      </c>
      <c r="C78" s="57"/>
      <c r="D78" s="57"/>
      <c r="E78" s="57"/>
    </row>
    <row r="79" spans="1:13" ht="15" thickBot="1" x14ac:dyDescent="0.4"/>
    <row r="80" spans="1:13" ht="20.5" customHeight="1" thickBot="1" x14ac:dyDescent="0.4">
      <c r="A80" s="284" t="s">
        <v>143</v>
      </c>
      <c r="B80" s="285"/>
      <c r="C80" s="286"/>
      <c r="D80" s="276">
        <f>SUM(D75:M75)+C17</f>
        <v>0</v>
      </c>
      <c r="E80" s="277"/>
      <c r="F80" s="155"/>
      <c r="G80" s="155"/>
      <c r="H80" s="155"/>
      <c r="I80" s="155"/>
      <c r="J80" s="155"/>
      <c r="K80" s="155"/>
      <c r="L80" s="155"/>
      <c r="M80" s="155"/>
    </row>
    <row r="81" spans="1:13" ht="20.5" customHeight="1" thickBot="1" x14ac:dyDescent="0.4">
      <c r="A81" s="267" t="s">
        <v>144</v>
      </c>
      <c r="B81" s="268"/>
      <c r="C81" s="269"/>
      <c r="D81" s="276">
        <f>D80*1.09</f>
        <v>0</v>
      </c>
      <c r="E81" s="277"/>
      <c r="F81" s="155"/>
      <c r="G81" s="155"/>
      <c r="H81" s="155"/>
      <c r="I81" s="155"/>
      <c r="J81" s="155"/>
      <c r="K81" s="155"/>
      <c r="L81" s="155"/>
      <c r="M81" s="155"/>
    </row>
    <row r="82" spans="1:13" x14ac:dyDescent="0.35">
      <c r="F82" s="148"/>
      <c r="G82" s="148"/>
      <c r="H82" s="148"/>
      <c r="I82" s="148"/>
      <c r="J82" s="148"/>
      <c r="K82" s="148"/>
      <c r="L82" s="148"/>
      <c r="M82" s="148"/>
    </row>
    <row r="83" spans="1:13" x14ac:dyDescent="0.35">
      <c r="B83" s="29" t="s">
        <v>150</v>
      </c>
    </row>
    <row r="84" spans="1:13" ht="14.5" customHeight="1" x14ac:dyDescent="0.35">
      <c r="B84" s="189" t="s">
        <v>151</v>
      </c>
      <c r="C84" s="189"/>
    </row>
    <row r="85" spans="1:13" ht="14.5" customHeight="1" x14ac:dyDescent="0.35">
      <c r="B85" s="189" t="s">
        <v>149</v>
      </c>
      <c r="C85" s="189"/>
    </row>
    <row r="86" spans="1:13" ht="14.5" customHeight="1" x14ac:dyDescent="0.35">
      <c r="B86" s="189"/>
      <c r="C86" s="189"/>
    </row>
  </sheetData>
  <sheetProtection algorithmName="SHA-512" hashValue="PMURhoy87hdWjgn2QuKKLqAMwjWjWWA6V+3sm59BZX0k5uNB2CIqdQoRsSgU61vz/jkAQKCLhlQNsA4+dp9qhA==" saltValue="nTvyJGmICl6EWbnf99SiMA==" spinCount="100000" sheet="1" formatCells="0" insertRows="0" autoFilter="0"/>
  <mergeCells count="90">
    <mergeCell ref="B4:C4"/>
    <mergeCell ref="B5:C5"/>
    <mergeCell ref="A6:B6"/>
    <mergeCell ref="B22:C22"/>
    <mergeCell ref="D22:E22"/>
    <mergeCell ref="L24:M24"/>
    <mergeCell ref="H22:I22"/>
    <mergeCell ref="J22:K22"/>
    <mergeCell ref="L22:M22"/>
    <mergeCell ref="B23:C23"/>
    <mergeCell ref="D23:E23"/>
    <mergeCell ref="F23:G23"/>
    <mergeCell ref="H23:I23"/>
    <mergeCell ref="J23:K23"/>
    <mergeCell ref="L23:M23"/>
    <mergeCell ref="F22:G22"/>
    <mergeCell ref="B24:C24"/>
    <mergeCell ref="D24:E24"/>
    <mergeCell ref="F24:G24"/>
    <mergeCell ref="H24:I24"/>
    <mergeCell ref="J24:K24"/>
    <mergeCell ref="L26:M26"/>
    <mergeCell ref="B25:C25"/>
    <mergeCell ref="D25:E25"/>
    <mergeCell ref="F25:G25"/>
    <mergeCell ref="H25:I25"/>
    <mergeCell ref="J25:K25"/>
    <mergeCell ref="L25:M25"/>
    <mergeCell ref="B26:C26"/>
    <mergeCell ref="D26:E26"/>
    <mergeCell ref="F26:G26"/>
    <mergeCell ref="H26:I26"/>
    <mergeCell ref="J26:K26"/>
    <mergeCell ref="L49:M49"/>
    <mergeCell ref="A48:C48"/>
    <mergeCell ref="D48:E48"/>
    <mergeCell ref="F48:G48"/>
    <mergeCell ref="H48:I48"/>
    <mergeCell ref="J48:K48"/>
    <mergeCell ref="L48:M48"/>
    <mergeCell ref="A49:C49"/>
    <mergeCell ref="D49:E49"/>
    <mergeCell ref="F49:G49"/>
    <mergeCell ref="H49:I49"/>
    <mergeCell ref="J49:K49"/>
    <mergeCell ref="M53:M54"/>
    <mergeCell ref="A53:A54"/>
    <mergeCell ref="C53:C54"/>
    <mergeCell ref="D53:D54"/>
    <mergeCell ref="E53:E54"/>
    <mergeCell ref="F53:F54"/>
    <mergeCell ref="G53:G54"/>
    <mergeCell ref="H53:H54"/>
    <mergeCell ref="I53:I54"/>
    <mergeCell ref="J53:J54"/>
    <mergeCell ref="K53:K54"/>
    <mergeCell ref="L53:L54"/>
    <mergeCell ref="L70:M70"/>
    <mergeCell ref="A69:C69"/>
    <mergeCell ref="D69:E69"/>
    <mergeCell ref="F69:G69"/>
    <mergeCell ref="H69:I69"/>
    <mergeCell ref="J69:K69"/>
    <mergeCell ref="L69:M69"/>
    <mergeCell ref="A70:C70"/>
    <mergeCell ref="D70:E70"/>
    <mergeCell ref="F70:G70"/>
    <mergeCell ref="H70:I70"/>
    <mergeCell ref="J70:K70"/>
    <mergeCell ref="A72:C72"/>
    <mergeCell ref="A73:C73"/>
    <mergeCell ref="E73:E74"/>
    <mergeCell ref="G73:G74"/>
    <mergeCell ref="I73:I74"/>
    <mergeCell ref="M73:M74"/>
    <mergeCell ref="A74:C74"/>
    <mergeCell ref="A75:C75"/>
    <mergeCell ref="D75:E75"/>
    <mergeCell ref="F75:G75"/>
    <mergeCell ref="H75:I75"/>
    <mergeCell ref="J75:K75"/>
    <mergeCell ref="L75:M75"/>
    <mergeCell ref="K73:K74"/>
    <mergeCell ref="B86:C86"/>
    <mergeCell ref="A80:C80"/>
    <mergeCell ref="D80:E80"/>
    <mergeCell ref="A81:C81"/>
    <mergeCell ref="D81:E81"/>
    <mergeCell ref="B84:C84"/>
    <mergeCell ref="B85:C85"/>
  </mergeCells>
  <conditionalFormatting sqref="J22 L22">
    <cfRule type="duplicateValues" dxfId="3" priority="4"/>
  </conditionalFormatting>
  <conditionalFormatting sqref="D23:M23">
    <cfRule type="duplicateValues" dxfId="2" priority="1"/>
    <cfRule type="duplicateValues" dxfId="1" priority="3"/>
  </conditionalFormatting>
  <conditionalFormatting sqref="D24:M24">
    <cfRule type="duplicateValues" dxfId="0" priority="2"/>
  </conditionalFormatting>
  <dataValidations count="11">
    <dataValidation type="decimal" operator="lessThanOrEqual" allowBlank="1" showInputMessage="1" showErrorMessage="1" sqref="F5" xr:uid="{03D977B3-23F0-4BE6-97A5-1A109604A459}">
      <formula1>33000</formula1>
    </dataValidation>
    <dataValidation allowBlank="1" showErrorMessage="1" sqref="D68:G68 J68:K68 B68 B47 C62:C68 F38:F47 H38:H47 J38:J47 L38:L47 C41:C47 D38:D47" xr:uid="{803D31F4-0347-4F51-B196-3E920F728F18}"/>
    <dataValidation type="decimal" operator="lessThanOrEqual" allowBlank="1" showInputMessage="1" showErrorMessage="1" error="Cap at Unit Price Cap" sqref="M40 E40 G40 I40 K40" xr:uid="{F9387BD5-10F5-4DFC-A269-8AF1F037AB99}">
      <formula1>210</formula1>
    </dataValidation>
    <dataValidation type="decimal" operator="lessThanOrEqual" allowBlank="1" showInputMessage="1" showErrorMessage="1" error="Cap at Unit Price Cap" sqref="M32 E32 G32 I32 K32" xr:uid="{9E5497A5-482A-4BEF-81D6-AB97BD918514}">
      <formula1>290</formula1>
    </dataValidation>
    <dataValidation type="decimal" operator="lessThanOrEqual" allowBlank="1" showInputMessage="1" showErrorMessage="1" error="Cap at Unit Price Cap" sqref="M35 E35 G35 I35 K35" xr:uid="{CC0B86D0-1858-4AEF-B31B-A671B1D91A4B}">
      <formula1>400</formula1>
    </dataValidation>
    <dataValidation type="decimal" operator="lessThanOrEqual" allowBlank="1" showInputMessage="1" showErrorMessage="1" error="Cap at Unit Price Cap" sqref="M34 E34 G34 I34 K34" xr:uid="{2C0C8228-B052-4AC8-9F38-74FA607E73C0}">
      <formula1>310</formula1>
    </dataValidation>
    <dataValidation type="decimal" operator="lessThanOrEqual" allowBlank="1" showInputMessage="1" showErrorMessage="1" error="Cap at Unit Price Cap" sqref="M33 E30 E33 G30 G33 I30 I33 K30 K33 M30" xr:uid="{09C4337D-D9BF-43E8-B178-FC0886A8ED94}">
      <formula1>1200</formula1>
    </dataValidation>
    <dataValidation type="decimal" operator="lessThanOrEqual" allowBlank="1" showInputMessage="1" showErrorMessage="1" error="Cap at Unit Price Cap" sqref="M37 E37 G37 I37 K37" xr:uid="{1A23E778-7DF8-4311-8188-C5A7E42205D9}">
      <formula1>50</formula1>
    </dataValidation>
    <dataValidation type="decimal" operator="lessThanOrEqual" allowBlank="1" showInputMessage="1" showErrorMessage="1" error="Cap at Unit Price Cap" sqref="M29 E29 G29 I29 K29" xr:uid="{4CE36C76-FACD-481C-98B0-319D451F336B}">
      <formula1>1300</formula1>
    </dataValidation>
    <dataValidation type="decimal" operator="lessThanOrEqual" allowBlank="1" showInputMessage="1" showErrorMessage="1" error="Cap at Unit Price Cap" sqref="M38 E31 E36 E38 G31 G36 G38 I31 I36 I38 K31 K36 K38 M31 M36" xr:uid="{D8EAD860-DD25-4825-8998-769AC18589FC}">
      <formula1>350</formula1>
    </dataValidation>
    <dataValidation type="list" allowBlank="1" showInputMessage="1" showErrorMessage="1" sqref="D25:M25" xr:uid="{DBF1AA71-A7F2-45A0-9F8C-F3E0BC994172}">
      <formula1>"AAC, AAC(Care)"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E76658E-77A5-4944-90A3-193F74CCE07B}">
          <x14:formula1>
            <xm:f>Hidden!$D$16:$D$22</xm:f>
          </x14:formula1>
          <xm:sqref>B5</xm:sqref>
        </x14:dataValidation>
        <x14:dataValidation type="list" allowBlank="1" showInputMessage="1" showErrorMessage="1" xr:uid="{D54D275F-1510-4AE9-BF22-5BF8549E9529}">
          <x14:formula1>
            <xm:f>Hidden!$B$4:$B$9</xm:f>
          </x14:formula1>
          <xm:sqref>D26 F26 H26 J26 L26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61FE-13CD-4316-868E-47A80573B266}">
  <dimension ref="B3:I26"/>
  <sheetViews>
    <sheetView topLeftCell="A15" zoomScale="70" zoomScaleNormal="70" workbookViewId="0">
      <selection activeCell="B27" sqref="B27"/>
    </sheetView>
  </sheetViews>
  <sheetFormatPr defaultRowHeight="14.5" x14ac:dyDescent="0.35"/>
  <cols>
    <col min="1" max="1" width="2.1796875" customWidth="1"/>
    <col min="2" max="2" width="38.7265625" bestFit="1" customWidth="1"/>
    <col min="3" max="3" width="32.453125" bestFit="1" customWidth="1"/>
    <col min="4" max="4" width="72.1796875" bestFit="1" customWidth="1"/>
    <col min="5" max="5" width="38.7265625" bestFit="1" customWidth="1"/>
    <col min="6" max="6" width="32.453125" bestFit="1" customWidth="1"/>
    <col min="7" max="8" width="36.54296875" customWidth="1"/>
    <col min="9" max="9" width="33" bestFit="1" customWidth="1"/>
    <col min="10" max="12" width="33.81640625" bestFit="1" customWidth="1"/>
  </cols>
  <sheetData>
    <row r="3" spans="2:9" x14ac:dyDescent="0.35">
      <c r="B3" s="290" t="s">
        <v>77</v>
      </c>
      <c r="C3" s="290"/>
    </row>
    <row r="4" spans="2:9" ht="16.5" x14ac:dyDescent="0.35">
      <c r="B4" s="62" t="s">
        <v>78</v>
      </c>
      <c r="C4" s="63">
        <v>19200</v>
      </c>
    </row>
    <row r="5" spans="2:9" ht="16.5" x14ac:dyDescent="0.35">
      <c r="B5" s="64" t="s">
        <v>79</v>
      </c>
      <c r="C5" s="65">
        <v>15700</v>
      </c>
    </row>
    <row r="6" spans="2:9" ht="16.5" x14ac:dyDescent="0.35">
      <c r="B6" s="64" t="s">
        <v>80</v>
      </c>
      <c r="C6" s="65">
        <v>12300</v>
      </c>
    </row>
    <row r="7" spans="2:9" ht="16.5" x14ac:dyDescent="0.35">
      <c r="B7" s="64" t="s">
        <v>81</v>
      </c>
      <c r="C7" s="65">
        <v>8900</v>
      </c>
    </row>
    <row r="8" spans="2:9" ht="16.5" x14ac:dyDescent="0.35">
      <c r="B8" s="64" t="s">
        <v>82</v>
      </c>
      <c r="C8" s="65">
        <v>5400</v>
      </c>
    </row>
    <row r="9" spans="2:9" ht="16.5" x14ac:dyDescent="0.35">
      <c r="B9" s="64" t="s">
        <v>83</v>
      </c>
      <c r="C9" s="65">
        <v>2000</v>
      </c>
    </row>
    <row r="13" spans="2:9" x14ac:dyDescent="0.35">
      <c r="E13" s="291" t="s">
        <v>125</v>
      </c>
      <c r="F13" s="291"/>
      <c r="G13" s="291"/>
      <c r="H13" s="291"/>
      <c r="I13" s="291"/>
    </row>
    <row r="14" spans="2:9" x14ac:dyDescent="0.35">
      <c r="E14" s="95" t="s">
        <v>101</v>
      </c>
      <c r="F14" s="95" t="s">
        <v>102</v>
      </c>
      <c r="G14" s="95" t="s">
        <v>103</v>
      </c>
      <c r="H14" s="95" t="s">
        <v>104</v>
      </c>
      <c r="I14" s="95" t="s">
        <v>105</v>
      </c>
    </row>
    <row r="15" spans="2:9" x14ac:dyDescent="0.35">
      <c r="B15" s="97" t="s">
        <v>99</v>
      </c>
      <c r="C15" s="97" t="s">
        <v>100</v>
      </c>
      <c r="D15" s="97" t="str">
        <f>B15&amp;" - "&amp;C15</f>
        <v>Whitelisted IT System - IT System Provider</v>
      </c>
      <c r="E15" s="97" t="s">
        <v>120</v>
      </c>
      <c r="F15" s="98" t="s">
        <v>121</v>
      </c>
      <c r="G15" s="98" t="s">
        <v>122</v>
      </c>
      <c r="H15" s="98" t="s">
        <v>123</v>
      </c>
      <c r="I15" s="98" t="s">
        <v>124</v>
      </c>
    </row>
    <row r="16" spans="2:9" x14ac:dyDescent="0.35">
      <c r="B16" s="95" t="s">
        <v>106</v>
      </c>
      <c r="C16" s="95" t="s">
        <v>113</v>
      </c>
      <c r="D16" s="95" t="str">
        <f>B16&amp;" - "&amp;C16</f>
        <v>Active Aging Wellness Management System - Consulting Research Services Pte Ltd</v>
      </c>
      <c r="E16" s="96">
        <v>13441.38</v>
      </c>
      <c r="F16" s="96">
        <v>9175.64</v>
      </c>
      <c r="G16" s="96">
        <v>7753.73</v>
      </c>
      <c r="H16" s="96">
        <v>7042.77</v>
      </c>
      <c r="I16" s="96">
        <v>6616.2</v>
      </c>
    </row>
    <row r="17" spans="2:9" x14ac:dyDescent="0.35">
      <c r="B17" s="95" t="s">
        <v>107</v>
      </c>
      <c r="C17" s="95" t="s">
        <v>114</v>
      </c>
      <c r="D17" s="95" t="str">
        <f t="shared" ref="D17:D21" si="0">B17&amp;" - "&amp;C17</f>
        <v>CARES - Tetsuyu Healthcare Holdings Pte Ltd</v>
      </c>
      <c r="E17" s="105">
        <v>33000</v>
      </c>
      <c r="F17" s="105">
        <v>33000</v>
      </c>
      <c r="G17" s="105">
        <v>33000</v>
      </c>
      <c r="H17" s="105">
        <v>33000</v>
      </c>
      <c r="I17" s="105">
        <v>33000</v>
      </c>
    </row>
    <row r="18" spans="2:9" x14ac:dyDescent="0.35">
      <c r="B18" s="95" t="s">
        <v>108</v>
      </c>
      <c r="C18" s="95" t="s">
        <v>115</v>
      </c>
      <c r="D18" s="95" t="str">
        <f t="shared" si="0"/>
        <v>CaritaHub AAC - Weeswares Pte Ltd</v>
      </c>
      <c r="E18" s="96">
        <v>16350.000000000002</v>
      </c>
      <c r="F18" s="96">
        <v>23435</v>
      </c>
      <c r="G18" s="96">
        <v>23435</v>
      </c>
      <c r="H18" s="96">
        <v>23435</v>
      </c>
      <c r="I18" s="96">
        <v>23435</v>
      </c>
    </row>
    <row r="19" spans="2:9" x14ac:dyDescent="0.35">
      <c r="B19" s="95" t="s">
        <v>109</v>
      </c>
      <c r="C19" s="95" t="s">
        <v>116</v>
      </c>
      <c r="D19" s="95" t="str">
        <f t="shared" si="0"/>
        <v>CHARITAS - BizCube Solutions Pte Ltd</v>
      </c>
      <c r="E19" s="96">
        <v>18530</v>
      </c>
      <c r="F19" s="96">
        <v>14170.000000000002</v>
      </c>
      <c r="G19" s="96">
        <v>12353.3297</v>
      </c>
      <c r="H19" s="96">
        <v>10900</v>
      </c>
      <c r="I19" s="96">
        <v>11336</v>
      </c>
    </row>
    <row r="20" spans="2:9" x14ac:dyDescent="0.35">
      <c r="B20" s="95" t="s">
        <v>110</v>
      </c>
      <c r="C20" s="95" t="s">
        <v>118</v>
      </c>
      <c r="D20" s="95" t="str">
        <f t="shared" si="0"/>
        <v>CVWO AAC System - Computing for Social Good Pte Ltd</v>
      </c>
      <c r="E20" s="96">
        <v>33000</v>
      </c>
      <c r="F20" s="96">
        <v>33000</v>
      </c>
      <c r="G20" s="96">
        <v>33000</v>
      </c>
      <c r="H20" s="96">
        <v>33000</v>
      </c>
      <c r="I20" s="96">
        <v>33000</v>
      </c>
    </row>
    <row r="21" spans="2:9" x14ac:dyDescent="0.35">
      <c r="B21" s="95" t="s">
        <v>111</v>
      </c>
      <c r="C21" s="95" t="s">
        <v>117</v>
      </c>
      <c r="D21" s="95" t="str">
        <f t="shared" si="0"/>
        <v>Hummingbird - SG iMed Pte Ltd</v>
      </c>
      <c r="E21" s="96">
        <v>13100</v>
      </c>
      <c r="F21" s="96">
        <v>12000</v>
      </c>
      <c r="G21" s="96">
        <v>10400</v>
      </c>
      <c r="H21" s="96">
        <v>9800</v>
      </c>
      <c r="I21" s="96">
        <v>9200</v>
      </c>
    </row>
    <row r="22" spans="2:9" x14ac:dyDescent="0.35">
      <c r="B22" s="95" t="s">
        <v>112</v>
      </c>
      <c r="C22" s="95" t="s">
        <v>119</v>
      </c>
      <c r="D22" s="95" t="str">
        <f>B22&amp;" - "&amp;C22</f>
        <v>IngoTPCC CMS - PulseSync Pte Ltd</v>
      </c>
      <c r="E22" s="105">
        <v>33000</v>
      </c>
      <c r="F22" s="105">
        <v>33000</v>
      </c>
      <c r="G22" s="105">
        <v>33000</v>
      </c>
      <c r="H22" s="105">
        <v>33000</v>
      </c>
      <c r="I22" s="105">
        <v>33000</v>
      </c>
    </row>
    <row r="24" spans="2:9" x14ac:dyDescent="0.35">
      <c r="B24" s="174" t="s">
        <v>163</v>
      </c>
    </row>
    <row r="26" spans="2:9" x14ac:dyDescent="0.35">
      <c r="B26" s="175" t="s">
        <v>164</v>
      </c>
    </row>
  </sheetData>
  <mergeCells count="2">
    <mergeCell ref="B3:C3"/>
    <mergeCell ref="E13: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Introduction</vt:lpstr>
      <vt:lpstr>2. Declaration</vt:lpstr>
      <vt:lpstr>3a. Centre(s) Details - Page 1</vt:lpstr>
      <vt:lpstr>3b. Centre(s) Details - Page 2</vt:lpstr>
      <vt:lpstr>3c. Centre(s) Details - Page 3</vt:lpstr>
      <vt:lpstr>Hidden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Yiling (AIC)</dc:creator>
  <cp:lastModifiedBy>Ng Yiling (AIC)</cp:lastModifiedBy>
  <dcterms:created xsi:type="dcterms:W3CDTF">2024-11-08T08:21:10Z</dcterms:created>
  <dcterms:modified xsi:type="dcterms:W3CDTF">2025-04-07T08:38:26Z</dcterms:modified>
</cp:coreProperties>
</file>